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440" windowHeight="9405" activeTab="2"/>
  </bookViews>
  <sheets>
    <sheet name="1-pajamos" sheetId="1" r:id="rId1"/>
    <sheet name="3- spec.pr." sheetId="2" r:id="rId2"/>
    <sheet name="4-išl.asign.vald. " sheetId="3" r:id="rId3"/>
    <sheet name="5-išl.pagal programas " sheetId="4" r:id="rId4"/>
    <sheet name="6-valst.deleg." sheetId="5" r:id="rId5"/>
    <sheet name="7-apyv.lėšos" sheetId="6" r:id="rId6"/>
    <sheet name="8-projektai" sheetId="7" r:id="rId7"/>
    <sheet name="9-ES lėšos" sheetId="8" r:id="rId8"/>
  </sheets>
  <definedNames>
    <definedName name="OLE_LINK2" localSheetId="0">'1-pajamos'!$A$1</definedName>
  </definedNames>
  <calcPr fullCalcOnLoad="1"/>
</workbook>
</file>

<file path=xl/sharedStrings.xml><?xml version="1.0" encoding="utf-8"?>
<sst xmlns="http://schemas.openxmlformats.org/spreadsheetml/2006/main" count="775" uniqueCount="466">
  <si>
    <t xml:space="preserve">                             2017 m.vasario 24  d. sprendimo Nr.TS-</t>
  </si>
  <si>
    <t xml:space="preserve">                                                                                                  1 priedas</t>
  </si>
  <si>
    <t xml:space="preserve">                       ( Rokiškio rajono savivaldybės tarybos</t>
  </si>
  <si>
    <t xml:space="preserve">                        redakcija)</t>
  </si>
  <si>
    <t xml:space="preserve">                                                                                                  2017 m. vasario 24  d. sprendimo Nr. TS-17</t>
  </si>
  <si>
    <t xml:space="preserve">  ROKIŠKIO RAJONO SAVIVALDYBĖS 2017 METŲ BIUDŽETAS</t>
  </si>
  <si>
    <t xml:space="preserve">                                                                                                  3 priedas</t>
  </si>
  <si>
    <t xml:space="preserve">                                            P A J A M O S </t>
  </si>
  <si>
    <t>( tūkst.eur)</t>
  </si>
  <si>
    <t>Eil.Nr.</t>
  </si>
  <si>
    <t xml:space="preserve">                        UŽ TEIKIAMAS PASLAUGAS</t>
  </si>
  <si>
    <t>tūkst.Eur</t>
  </si>
  <si>
    <t>Pajamų klasifikacijos kodas</t>
  </si>
  <si>
    <t>Eil.    Nr.</t>
  </si>
  <si>
    <t>1.</t>
  </si>
  <si>
    <t xml:space="preserve">            Pajamos</t>
  </si>
  <si>
    <t>Įstaiga</t>
  </si>
  <si>
    <t xml:space="preserve">    suma</t>
  </si>
  <si>
    <t>Planuojamos įplaukos</t>
  </si>
  <si>
    <t xml:space="preserve">   iš jų:</t>
  </si>
  <si>
    <t>įmokos už  išlaikymą švietimo,   socialinės apsaugos įstaigose</t>
  </si>
  <si>
    <t>už patalpų nuomą</t>
  </si>
  <si>
    <t>už atsitiktines paslaugas</t>
  </si>
  <si>
    <t>2.</t>
  </si>
  <si>
    <t>3.</t>
  </si>
  <si>
    <t>4.</t>
  </si>
  <si>
    <t>5.</t>
  </si>
  <si>
    <t>6.</t>
  </si>
  <si>
    <t>Turto valdymo ir viešųjų pirkimų skyrius</t>
  </si>
  <si>
    <t>1.1.</t>
  </si>
  <si>
    <t>7.</t>
  </si>
  <si>
    <t>MOKESČIAI (2+4+8)</t>
  </si>
  <si>
    <t>8.</t>
  </si>
  <si>
    <t>Priešgaisrinė tarnyba</t>
  </si>
  <si>
    <t>9.</t>
  </si>
  <si>
    <t>10.</t>
  </si>
  <si>
    <t>1.1.1.</t>
  </si>
  <si>
    <t xml:space="preserve"> Pajamų ir pelno mokesčiai (3)</t>
  </si>
  <si>
    <t>11.</t>
  </si>
  <si>
    <t>12.</t>
  </si>
  <si>
    <t>13.</t>
  </si>
  <si>
    <t>1.1.1.1.1.</t>
  </si>
  <si>
    <t>Gyventojų pajamų mokestis</t>
  </si>
  <si>
    <t>14.</t>
  </si>
  <si>
    <t>15.</t>
  </si>
  <si>
    <t>16.</t>
  </si>
  <si>
    <t>1.1.3.</t>
  </si>
  <si>
    <t>Turto  mokesčiai (5+6+7)</t>
  </si>
  <si>
    <t>17.</t>
  </si>
  <si>
    <t>18.</t>
  </si>
  <si>
    <t>1.1.3.1.</t>
  </si>
  <si>
    <t>Žemės mokestis</t>
  </si>
  <si>
    <t>19.</t>
  </si>
  <si>
    <t>1.1.3.2.</t>
  </si>
  <si>
    <t xml:space="preserve"> Paveldimo ir dovanojimo mokestis</t>
  </si>
  <si>
    <t>1.1.3.3.</t>
  </si>
  <si>
    <t>20.</t>
  </si>
  <si>
    <t>21.</t>
  </si>
  <si>
    <t>22.</t>
  </si>
  <si>
    <t>23.</t>
  </si>
  <si>
    <t>Kultūros centras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</si>
  <si>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</si>
  <si>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</si>
  <si>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</si>
  <si>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</si>
  <si>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</si>
  <si>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</si>
  <si>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</si>
  <si>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</si>
  <si>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</si>
  <si>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</si>
  <si>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Kūno kultūros ir sporto centras</t>
  </si>
  <si>
    <t>Soc. paramos centras</t>
  </si>
  <si>
    <t>34.</t>
  </si>
  <si>
    <t>Nekilnojamojo turto mokestis</t>
  </si>
  <si>
    <t>1.1.4.</t>
  </si>
  <si>
    <t>Prekių ir paslaugų mokesčiai (9+10)</t>
  </si>
  <si>
    <t>35.</t>
  </si>
  <si>
    <t>Mokinio krepšelis</t>
  </si>
  <si>
    <t>36.</t>
  </si>
  <si>
    <t>1.1.4.7.1.1.</t>
  </si>
  <si>
    <t>Mokesčiai už aplinkos teršimą</t>
  </si>
  <si>
    <t>Turizmo ir amatų</t>
  </si>
  <si>
    <t>37.</t>
  </si>
  <si>
    <t>1.1.4.7.2.</t>
  </si>
  <si>
    <t>Rinkliavos 11+12)</t>
  </si>
  <si>
    <t>Juodupės seniūnija</t>
  </si>
  <si>
    <t>38.</t>
  </si>
  <si>
    <t>Valstybės biudžeto lėšos pedagoginių darbuotojų darbo apmokėjimo sąlygoms gerinti</t>
  </si>
  <si>
    <t>39.</t>
  </si>
  <si>
    <t>1.1.4.7.2.1.</t>
  </si>
  <si>
    <t>Valstybės rinkliavos</t>
  </si>
  <si>
    <t>40.</t>
  </si>
  <si>
    <t>Jūžintų seniūnija</t>
  </si>
  <si>
    <t>1.1.4.7.2.2.</t>
  </si>
  <si>
    <t>Vietinės rinkliavos</t>
  </si>
  <si>
    <t>1.3.</t>
  </si>
  <si>
    <t>DOTACIJOS (14+15+24+25+26)</t>
  </si>
  <si>
    <t>41.</t>
  </si>
  <si>
    <t>42.</t>
  </si>
  <si>
    <t>Kamajų seniūnija</t>
  </si>
  <si>
    <t>Kazliškio seniūnija</t>
  </si>
  <si>
    <t>43.</t>
  </si>
  <si>
    <t>1.3.4.1.1.1.</t>
  </si>
  <si>
    <t>Speciali tikslinė dotacija iš viso (15+16+17+18+19+20)</t>
  </si>
  <si>
    <t>Kriaunų seniūnija</t>
  </si>
  <si>
    <t xml:space="preserve"> 1.3.4.1.1.1.a</t>
  </si>
  <si>
    <t>Valstybinėms funkcijoms vykdyti</t>
  </si>
  <si>
    <t>Obelių seniūnija</t>
  </si>
  <si>
    <t xml:space="preserve"> 1.3.4.1.1.1.b</t>
  </si>
  <si>
    <t>Pandėlio seniūnija</t>
  </si>
  <si>
    <t xml:space="preserve"> 1.3.4.1.1.1.c</t>
  </si>
  <si>
    <t>Panemunėlio seniūnija</t>
  </si>
  <si>
    <t>Ūkio lėšos mokykloms, turinčioms mokinių su specialiaisiais poreikiais Rokiškio pagrindinei mokyklai</t>
  </si>
  <si>
    <t>Rokiškio kaim. seniūnija</t>
  </si>
  <si>
    <t xml:space="preserve"> 1.3.4.1.1.1.d</t>
  </si>
  <si>
    <t>Rokiškio suaugusiųjų ir jaunimo mokymo centro VšĮ Rokiškio psichiatrijos ligoninės Psichosocialinės reabilitacijos skyriaus suaugusiųjų klasėms finansuoti</t>
  </si>
  <si>
    <t>Rokiškio miesto seniūnija</t>
  </si>
  <si>
    <t xml:space="preserve"> 1.3.4.1.1.1.e</t>
  </si>
  <si>
    <t>L/d "Nykštukas"</t>
  </si>
  <si>
    <t>1.3.4.1.1.1.f</t>
  </si>
  <si>
    <t>Valstybės biudžeto lėšos,skirtos neformaliam vaikų švietimui</t>
  </si>
  <si>
    <t>L/d "Pumpurėlis"</t>
  </si>
  <si>
    <t>1.3.4.1.1.1.g</t>
  </si>
  <si>
    <t>Kelių plėtros, priežiūros programa</t>
  </si>
  <si>
    <t>1.3.4.1.1.1.h</t>
  </si>
  <si>
    <t>Kita tikslinė dotacija</t>
  </si>
  <si>
    <t>Juodupės l/d</t>
  </si>
  <si>
    <t>1.3.4.2.1.1.</t>
  </si>
  <si>
    <t>Valstybės investicijų programa</t>
  </si>
  <si>
    <t>M/d "Ąžuoliukas"</t>
  </si>
  <si>
    <t>1.3.4.2.1.2.</t>
  </si>
  <si>
    <t>Bendrosios dotacijos kompensacija</t>
  </si>
  <si>
    <t>1.3.4.1.1.4.</t>
  </si>
  <si>
    <t>Kitos dotacijos ir lėšos iš kitų valdymo lygių</t>
  </si>
  <si>
    <t>1.4.</t>
  </si>
  <si>
    <t>Kavoliškio d/m</t>
  </si>
  <si>
    <t>KITOS PAJAMOS (28+32+33+34+35)</t>
  </si>
  <si>
    <t>L/d "Varpelis"</t>
  </si>
  <si>
    <t>44.</t>
  </si>
  <si>
    <t>Senamiesčio progimnazija</t>
  </si>
  <si>
    <t>45.</t>
  </si>
  <si>
    <t>46.</t>
  </si>
  <si>
    <t>1.4.1.</t>
  </si>
  <si>
    <t>47.</t>
  </si>
  <si>
    <t>Turto pajamos(29+30+31)</t>
  </si>
  <si>
    <t>48.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</si>
  <si>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</si>
  <si>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</si>
  <si>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</si>
  <si>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</si>
  <si>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</si>
  <si>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medžiojamų gyvūnų išteklių naudojimą ir kitus valstybinius išteklius</t>
  </si>
  <si>
    <t>1.4.2.1.</t>
  </si>
  <si>
    <t xml:space="preserve">Pajamos už teikiamas paslaugas </t>
  </si>
  <si>
    <t>1.4.3.1.</t>
  </si>
  <si>
    <t>Pajamos iš baudų ir konfiskacijos</t>
  </si>
  <si>
    <t>4.1.</t>
  </si>
  <si>
    <t>Materialiojo ir nematerialiojo turto realizavimo pajamos</t>
  </si>
  <si>
    <t>1.5.4.1.4.1.</t>
  </si>
  <si>
    <t xml:space="preserve">Kitos neišvardytos pajamos </t>
  </si>
  <si>
    <t>VISI MOKESČIAI, PAJAMOS IR DOTACIJOS(1+13+27)</t>
  </si>
  <si>
    <t>Juodupės gimnazija</t>
  </si>
  <si>
    <t>Juodupės neformaliojo ugd.sk.</t>
  </si>
  <si>
    <t>Biudžeto lėšų likutis</t>
  </si>
  <si>
    <t xml:space="preserve"> iš jo: aplinkos apsaugos rėmimo spec.programa</t>
  </si>
  <si>
    <t>Kamajų A.Strazdo gimnazija</t>
  </si>
  <si>
    <t xml:space="preserve">        biudžetinių įstaigų pajamos už teikiamas                    paslaugas</t>
  </si>
  <si>
    <t xml:space="preserve">        kreditoriniam įsiskolinimui dengti</t>
  </si>
  <si>
    <t>Obelių gimnazija</t>
  </si>
  <si>
    <t>Pandėlio gimnazija</t>
  </si>
  <si>
    <t>Rokiškio pagrindinė mokykla</t>
  </si>
  <si>
    <t>Muzikos mokykla</t>
  </si>
  <si>
    <t>Švietimo centras</t>
  </si>
  <si>
    <t>Pedagoginė psichologinė tarnyba</t>
  </si>
  <si>
    <t xml:space="preserve">Rokiškio rajono savivaldybės tarybos </t>
  </si>
  <si>
    <t>ROKIŠKIO RAJONO SAVIVALDYBĖS 2017 METŲ BIUDŽETAS</t>
  </si>
  <si>
    <t>2017 m. vasario 24 d. sprendimo Nr. TS-17</t>
  </si>
  <si>
    <t>ASIGNAVIMAI  PAGAL PROGRAMAS</t>
  </si>
  <si>
    <t>5 priedas</t>
  </si>
  <si>
    <t xml:space="preserve">                                           (Rokiškio rajono savivaldybės tarybos</t>
  </si>
  <si>
    <t xml:space="preserve"> pakeitimai)</t>
  </si>
  <si>
    <t>tūkst.eurų</t>
  </si>
  <si>
    <t xml:space="preserve">                                                                                      ROKIŠKIO RAJONO SAVIVALDYBĖS 2016 METŲ BIUDŽETAS</t>
  </si>
  <si>
    <t>Programos/asignavimų valdytojo pavadinimas</t>
  </si>
  <si>
    <t>ASIGNAVIMAI</t>
  </si>
  <si>
    <t>4 priedas</t>
  </si>
  <si>
    <t>Iš viso</t>
  </si>
  <si>
    <t xml:space="preserve">                                           ( Rokiškio rajono savivaldybės tarybos</t>
  </si>
  <si>
    <t>iš jų:</t>
  </si>
  <si>
    <t>Iš viso SF*</t>
  </si>
  <si>
    <t>tūkst.eur.</t>
  </si>
  <si>
    <t>Iš viso VF*</t>
  </si>
  <si>
    <t>Iš viso MK*</t>
  </si>
  <si>
    <t xml:space="preserve">Iš viso SP PR* </t>
  </si>
  <si>
    <t>išlaidoms</t>
  </si>
  <si>
    <t>turtui įsigyti</t>
  </si>
  <si>
    <t>Iš viso SP PR*</t>
  </si>
  <si>
    <t>iš jų: darbo užmokesčiui</t>
  </si>
  <si>
    <t>Savivaldybės adnministracija</t>
  </si>
  <si>
    <t>SAVIVALDYBĖS FUNKCIJŲ ĮGYVENDINIMAS IR VALDYMAS (01)</t>
  </si>
  <si>
    <t>administracija</t>
  </si>
  <si>
    <t>Savivaldybės administracija</t>
  </si>
  <si>
    <t>Socialinės paramos ir sveikatos skyrius</t>
  </si>
  <si>
    <t xml:space="preserve"> 6 priedas</t>
  </si>
  <si>
    <t>socialinė parama</t>
  </si>
  <si>
    <t xml:space="preserve">VALSTYBĖS DELEGUOTŲ  FUNKCIJŲ PASKIRSTYMAS   2017 M.  </t>
  </si>
  <si>
    <t>Valstybės funkcijos pavadinimas</t>
  </si>
  <si>
    <t>Asignavimų valdytojas</t>
  </si>
  <si>
    <t>IŠ VISO:</t>
  </si>
  <si>
    <t xml:space="preserve"> Iš to sk.:DUF</t>
  </si>
  <si>
    <t>slauga pagal socialines indikacijas</t>
  </si>
  <si>
    <t>asmenų patalpinimas į stacionarias globos įstaigas</t>
  </si>
  <si>
    <t>parapijos senelių namų finansavimas</t>
  </si>
  <si>
    <t>Rokiškio kaimiškoji seniūnija</t>
  </si>
  <si>
    <t xml:space="preserve"> IŠ VISO VALSTYBĖS FUNKCIJOMS:</t>
  </si>
  <si>
    <t>lengvatinio keleivių pervežimo išlaidoms kompensuoti</t>
  </si>
  <si>
    <t>UGDYMO KOKYBĖS IR MOKYMOSI APLINKOS UŽTIKRINIMAS (02)</t>
  </si>
  <si>
    <t>nuostolingų maršrutų išlaidoms kompensuoti</t>
  </si>
  <si>
    <t>Statybos ir infrastruktūros skyrius iš viso</t>
  </si>
  <si>
    <t>Švietimo skyrius</t>
  </si>
  <si>
    <t>kapitalo investicijos ir ilgalaikio turto remontas</t>
  </si>
  <si>
    <t>lengvatinio moksleivių pervež. išlaidoms kompensuoti</t>
  </si>
  <si>
    <t>Švietimo skyrius iš viso</t>
  </si>
  <si>
    <t xml:space="preserve">  VŠĮ Rokiškio jaunimo centras</t>
  </si>
  <si>
    <t xml:space="preserve">VŠĮ Rokiškio jaunimo centras </t>
  </si>
  <si>
    <t>Turizmo ir tradicinių amatų informacijos ir koordinavimo centras</t>
  </si>
  <si>
    <t xml:space="preserve">Kūno kultūros ir sporto centras  </t>
  </si>
  <si>
    <t>Socialinės paramos centras</t>
  </si>
  <si>
    <t>Obelių l/d</t>
  </si>
  <si>
    <t>Kavoliškio m/d</t>
  </si>
  <si>
    <t>Pandėlio pradinė mokykla Kazliškio skyrius</t>
  </si>
  <si>
    <t>Kriaunų pagrindinė mokykla</t>
  </si>
  <si>
    <t>Panemunėlio pagrindinė mokykla</t>
  </si>
  <si>
    <t>Jūžintų Juozo Otto Širvydo pagrindinė mokykla</t>
  </si>
  <si>
    <t>Juozo Tūbelio progimnazija</t>
  </si>
  <si>
    <t>L/d Nykštukas</t>
  </si>
  <si>
    <t>Juozo Tumo Vaižganto gimnazija</t>
  </si>
  <si>
    <t>Kamajų A.Strazdo gimnazijos ikimokyklinio ugdymo sk.</t>
  </si>
  <si>
    <t>Kamajų A.Strazdo gimnazijos neformaliojo švietimo sk.</t>
  </si>
  <si>
    <t>Suaugusiųjų ir jaunimo mokymo centras</t>
  </si>
  <si>
    <t xml:space="preserve">Pandėlio gimnazija </t>
  </si>
  <si>
    <t>Pandėlio prad.m-klos Kazliškio sk.</t>
  </si>
  <si>
    <t xml:space="preserve">R.Lymano muzikos mokykla </t>
  </si>
  <si>
    <t>KULTŪROS,SPPORTO,BENDRUOME-    NĖS IR VAIKŲ IR JAUNIMO GYVENIMO AKTYVINIMO PROGRAMA (03)</t>
  </si>
  <si>
    <t>Kriaunų pagrindinė m-kla</t>
  </si>
  <si>
    <t>Juozo Tumo-Vaižganto gimnazija</t>
  </si>
  <si>
    <t>Kamajų A.Strazdo gimn. ikimokyklinio ugdymo sk.</t>
  </si>
  <si>
    <t>Kamajų A.Strazdo gimn. neformaliojo švietimo sk.</t>
  </si>
  <si>
    <t xml:space="preserve">SOCIALINĖS PARAMOS IR SVEIKATOS APSAUGOS PASLAUGŲ KOKYBĖS GERINIMAS (04)                 </t>
  </si>
  <si>
    <t>iš to sk.: socialinė parama</t>
  </si>
  <si>
    <t>R.Lymano muzikos mokykla</t>
  </si>
  <si>
    <t xml:space="preserve">                                                  IŠ VISO: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</si>
  <si>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</si>
  <si>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VF* </t>
    </r>
    <r>
      <rPr>
        <sz val="10"/>
        <rFont val="Arial"/>
        <family val="2"/>
      </rPr>
      <t>- valstybės funkcija</t>
    </r>
  </si>
  <si>
    <r>
      <t xml:space="preserve">MK* - </t>
    </r>
    <r>
      <rPr>
        <sz val="10"/>
        <rFont val="Arial"/>
        <family val="2"/>
      </rPr>
      <t>mokinio krepšelis</t>
    </r>
  </si>
  <si>
    <r>
      <t xml:space="preserve">SP PR* - </t>
    </r>
    <r>
      <rPr>
        <sz val="10"/>
        <rFont val="Arial"/>
        <family val="2"/>
      </rPr>
      <t>specialioji programa</t>
    </r>
  </si>
  <si>
    <t>Rokiškio kaimiškoji  seniūnija</t>
  </si>
  <si>
    <t>RAJONO INFRASTRUKTŪROS OBJEKTŲ PRIEŽIŪRA,PLĖTRA IR MODERNIZAVIMAS (05)</t>
  </si>
  <si>
    <t>Statybos ir  infrastruktūros skyrius</t>
  </si>
  <si>
    <t xml:space="preserve">   kapitalo investicijos ir ilgalaikio turto remontas</t>
  </si>
  <si>
    <t>Rokiškio miesto  seniūnija</t>
  </si>
  <si>
    <t>KAIMO PLĖTROS, APLINKOS APSAUGOS IR VERSLO SKATINIMAS (06)</t>
  </si>
  <si>
    <t xml:space="preserve">                                                         IŠ VISO: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</si>
  <si>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</si>
  <si>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VF* </t>
    </r>
    <r>
      <rPr>
        <sz val="10"/>
        <rFont val="Arial"/>
        <family val="2"/>
      </rPr>
      <t>- valstybės funkcija</t>
    </r>
  </si>
  <si>
    <r>
      <t xml:space="preserve">MK* - </t>
    </r>
    <r>
      <rPr>
        <sz val="10"/>
        <rFont val="Arial"/>
        <family val="2"/>
      </rPr>
      <t>mokinio krepšelis</t>
    </r>
  </si>
  <si>
    <r>
      <t xml:space="preserve">SP PR* - </t>
    </r>
    <r>
      <rPr>
        <sz val="10"/>
        <rFont val="Arial"/>
        <family val="2"/>
      </rPr>
      <t>specialioji programa</t>
    </r>
  </si>
  <si>
    <t xml:space="preserve">Jūžintų sen. </t>
  </si>
  <si>
    <t>Obelių sen.</t>
  </si>
  <si>
    <t>Kazliškio sen.</t>
  </si>
  <si>
    <t>Žemės ūkio funkcija iš viso:</t>
  </si>
  <si>
    <t>`</t>
  </si>
  <si>
    <t>ROKIŠKIO RAJONO SAVIVALDYBĖS BIUDŽETINIŲ ĮSTAIGŲ 2017M. PAJAMOS</t>
  </si>
  <si>
    <t>Krašto muziejus</t>
  </si>
  <si>
    <t>J.Keliuočio viešoji biblioteka</t>
  </si>
  <si>
    <t>Visuomenės sveikatos biuras</t>
  </si>
  <si>
    <t>Obelių d/m</t>
  </si>
  <si>
    <t>Senamiesčio progimn. Laibgalių sk.</t>
  </si>
  <si>
    <t>Kriaunų pagrindinė m-la</t>
  </si>
  <si>
    <t>Suaugusiųjų ir jaunimo  mokymo centras</t>
  </si>
  <si>
    <t>Panemunėlio pagrindinė m-la</t>
  </si>
  <si>
    <t>J.Tumo-Vaižganto gimnazija</t>
  </si>
  <si>
    <t>J.Tumo-Vaižganto gimnaz.  bendrabutis</t>
  </si>
  <si>
    <t>J.Tūbelio progimnazija</t>
  </si>
  <si>
    <t>Jūžintų J.O. Širvydo vid.m-la</t>
  </si>
  <si>
    <t>Kamajų ikimokykl.ugdymo sk.</t>
  </si>
  <si>
    <t>Kamajų neformal.ugdymo sk.</t>
  </si>
  <si>
    <t>Obelių neformal.ugdymo sk.</t>
  </si>
  <si>
    <t>Choreografijos m-la</t>
  </si>
  <si>
    <t>Pandėlio UDC</t>
  </si>
  <si>
    <t>49.</t>
  </si>
  <si>
    <t>Panemunėlio UDC</t>
  </si>
  <si>
    <t>50.</t>
  </si>
  <si>
    <r>
      <t xml:space="preserve">       </t>
    </r>
    <r>
      <rPr>
        <b/>
        <sz val="10"/>
        <rFont val="Arial"/>
        <family val="2"/>
      </rPr>
      <t>IŠ VISO</t>
    </r>
  </si>
  <si>
    <t xml:space="preserve"> redakcija)</t>
  </si>
  <si>
    <t xml:space="preserve">(Rokiškio rajono savivaldybės tarybos </t>
  </si>
  <si>
    <t>pakeitimai)</t>
  </si>
  <si>
    <t>Strateginio planavimo ir investicijų skyrius</t>
  </si>
  <si>
    <t>Smulkaus ir vidutinio verslo plėtros programa</t>
  </si>
  <si>
    <t>2017 m. gruodžio 22 d. sprendimo Nr. TS-</t>
  </si>
  <si>
    <t>mokinių pavėžėjimui tėvų (globėjų) nuosavu transportu</t>
  </si>
  <si>
    <t>Choreografijos mokykla</t>
  </si>
  <si>
    <t>neformalus suaugusiųjų švietimas</t>
  </si>
  <si>
    <t xml:space="preserve">   kelių priežiūros ir plėtros programa</t>
  </si>
  <si>
    <t>kelių priežiūros ir plėtros programa</t>
  </si>
  <si>
    <t>2017 m. vasario 24 d. sprendimo Nr. TS-</t>
  </si>
  <si>
    <t>7 priedas</t>
  </si>
  <si>
    <t>ROKIŠKIO RAJONO SAVIVALDYBĖS APYVARTOS LĖŠOS</t>
  </si>
  <si>
    <t xml:space="preserve">        (LĖŠŲ LIKUTIS 2016 M. GRUODŽIO 31 D.)</t>
  </si>
  <si>
    <t>eurai</t>
  </si>
  <si>
    <t>Eil.   Nr.</t>
  </si>
  <si>
    <t>Asignavimų valdytojo pavadinimas</t>
  </si>
  <si>
    <t xml:space="preserve">pajamos už teikiamas paslaugas </t>
  </si>
  <si>
    <t>t.sk. darbo užmokestis</t>
  </si>
  <si>
    <t xml:space="preserve"> aplinkos apsaugos rėmimo spec. programa</t>
  </si>
  <si>
    <t>laisvas lėšų likutis</t>
  </si>
  <si>
    <t>Administracija</t>
  </si>
  <si>
    <t xml:space="preserve">     iš jų:  nekilnojamo turto nuomos specialioji programa</t>
  </si>
  <si>
    <t>Kontrolės ir audito tarnyba</t>
  </si>
  <si>
    <t>Statybos ir infrastruktūros skyrius</t>
  </si>
  <si>
    <t>Architektūros ir paveldosaugos skyrius</t>
  </si>
  <si>
    <t>Žemės ūkio skyrius</t>
  </si>
  <si>
    <t>Viešoji biblioteka</t>
  </si>
  <si>
    <t xml:space="preserve">Panemunėlio seniūnija                      </t>
  </si>
  <si>
    <t>L/d Pumpurėlis</t>
  </si>
  <si>
    <t>L/d Varpelis</t>
  </si>
  <si>
    <t>Pandėlio pradinė mokykla</t>
  </si>
  <si>
    <t>Kamajų A. Strazdo gimn. ikimok. ugd. sk.</t>
  </si>
  <si>
    <t>Kamajų neformaliojo ugdymo skyrius</t>
  </si>
  <si>
    <t>51.</t>
  </si>
  <si>
    <t>52.</t>
  </si>
  <si>
    <t>53.</t>
  </si>
  <si>
    <t>54.</t>
  </si>
  <si>
    <t>55.</t>
  </si>
  <si>
    <t>VŠĮ Rokiškio jaunimo centras</t>
  </si>
  <si>
    <t>56.</t>
  </si>
  <si>
    <t xml:space="preserve">                              Iš viso:</t>
  </si>
  <si>
    <t>57.</t>
  </si>
  <si>
    <t>Architektūros ir paveldosaugos skyrius- aplinkos apsaugos rėmimo spec. programa</t>
  </si>
  <si>
    <t>58.</t>
  </si>
  <si>
    <t xml:space="preserve">Finansų skyrius </t>
  </si>
  <si>
    <t>59.</t>
  </si>
  <si>
    <t xml:space="preserve"> ( Rokiškio rajono savivaldybės tarybos</t>
  </si>
  <si>
    <t>Savivaldybės taryba</t>
  </si>
  <si>
    <t>Tarybos narių darbo apmokėjimas</t>
  </si>
  <si>
    <t>Europos ir kitų fondų projektams dalinai finansuoti</t>
  </si>
  <si>
    <t>investic. projektams, galimybių studijoms ir kitiems dokumentam rengti</t>
  </si>
  <si>
    <t>Pandėlio universalus daugiafunkcis centras</t>
  </si>
  <si>
    <t>Laidojimo pašalpos iš viso:</t>
  </si>
  <si>
    <t xml:space="preserve">      iš jų:</t>
  </si>
  <si>
    <t>Juodupės sen.</t>
  </si>
  <si>
    <t>Kamajų sen.</t>
  </si>
  <si>
    <t>Kriaunų sen.</t>
  </si>
  <si>
    <t>Rokiškio kaim. sen.</t>
  </si>
  <si>
    <t>būsto pritaikymas neįgaliesiems</t>
  </si>
  <si>
    <t>vystomoji bendradarbiavimo veikla</t>
  </si>
  <si>
    <t>gydytojų rezidentūros studijų kompensavinmas</t>
  </si>
  <si>
    <t>aplinkos apsaugos rėmimo spec. Programa</t>
  </si>
  <si>
    <t xml:space="preserve">   kelių žiemos priežiūra</t>
  </si>
  <si>
    <t>socialinės reabilitacijos paslaugų neįgaliesiems bendruomenėje projektams finansuoti</t>
  </si>
  <si>
    <t>kelių žiemos priežiūra</t>
  </si>
  <si>
    <t>aplinkos apsaugos rėmimo spec. programa</t>
  </si>
  <si>
    <t>Pandėlio sen.</t>
  </si>
  <si>
    <t>Socialinės paslaugos - soc. rizika</t>
  </si>
  <si>
    <t>įvykdytų projektų priežiūrai</t>
  </si>
  <si>
    <t xml:space="preserve">   įvykdytų projektų priežiūrai</t>
  </si>
  <si>
    <t>8 priedas</t>
  </si>
  <si>
    <t>2017  METAIS SAVIVALDYBĖS PLANUOJAMŲ VYKDYTI PROJEKTŲ, FINANSUOJAMŲ IŠ ES IR KITŲ FONDŲ PARAMOS IR KURIEMS REIKALINGAS SAVIVALDYBĖS PRISIDĖJIMAS, SĄRAŠAS</t>
  </si>
  <si>
    <t>Eil. Nr.</t>
  </si>
  <si>
    <t>Projekto pavadinimas</t>
  </si>
  <si>
    <t>Projekto vadovas, finansininkas</t>
  </si>
  <si>
    <t>projekto vertė iš viso, tūkst. EUR</t>
  </si>
  <si>
    <t xml:space="preserve"> iš jų:</t>
  </si>
  <si>
    <t xml:space="preserve">Reikalinga 2017 metams </t>
  </si>
  <si>
    <t>Pastabos</t>
  </si>
  <si>
    <t>ES</t>
  </si>
  <si>
    <t>VB</t>
  </si>
  <si>
    <t>SB</t>
  </si>
  <si>
    <t xml:space="preserve">    iš jų :</t>
  </si>
  <si>
    <t xml:space="preserve">Iš viso </t>
  </si>
  <si>
    <t>ES fondų/VIP ar kitų programų lėšos</t>
  </si>
  <si>
    <t>savivaldybės dalis(prisidėjimas)</t>
  </si>
  <si>
    <t>avansinis</t>
  </si>
  <si>
    <t>netinkamos išlaidos</t>
  </si>
  <si>
    <t>“Rokiškio J. Tumo-Vaižganto gimnazijos ir gimnazijos bendrabučio pastatų Rokiškyje, M. Riomerio g. 1 ir J. Basanavičiaus g. 8 rekonstravimas (bendrabučio priestato statyba</t>
  </si>
  <si>
    <t>Vida Paukštienė</t>
  </si>
  <si>
    <t xml:space="preserve"> Valstybės kapitalo investicijų programa </t>
  </si>
  <si>
    <t xml:space="preserve">Sveikatingumo, rekreacijos ir sporto komplekso baseino statyba Rokiškyje </t>
  </si>
  <si>
    <t>Aušra Vingelienė</t>
  </si>
  <si>
    <t>Valstybės kapitalo investicijų programa</t>
  </si>
  <si>
    <t>Všį Rokiškio rajono ligoninės pastatų inžinierinių sistemų atnaujinimas</t>
  </si>
  <si>
    <t>289,62</t>
  </si>
  <si>
    <t xml:space="preserve">Rokiškio rajono savivaldybės Juozo Keliuočio viešosios bibliotekos pastato Rokiškyje, Nepriklausomybės a. 16 ir kiemo rekonstravimas bei modernizavimas ir priestato statyba </t>
  </si>
  <si>
    <t>K. Gačionienė</t>
  </si>
  <si>
    <t>VIP-472; ES fondų lešos- 97 ;</t>
  </si>
  <si>
    <t>Urbanistinės teritorijos Rokiškio mieste tarp Respublikos g-Aušros-Parko-Taikos-Vilties-P.Širvio-Jaunystės-Panevėžio-Perkūno-Kauno-J. Basanavičiaus-Ąžuolų-Tyzenhauzų-Pievų-Juodupės-Laisvės gatvių sutvarkymas ir plėtra, III etapas</t>
  </si>
  <si>
    <t>Socialinio būsto fondo plėtra Rokiškio rajono savivaldybėje</t>
  </si>
  <si>
    <t>Vida Gindvilienė, Rita Baltakienė</t>
  </si>
  <si>
    <t xml:space="preserve">12,3         </t>
  </si>
  <si>
    <t>Juodupės miestelio gyvenamosios vietovės atnaujinimas</t>
  </si>
  <si>
    <t>D. Pučinskienė</t>
  </si>
  <si>
    <t xml:space="preserve">Planuojama projekto pradžia  2017-10 </t>
  </si>
  <si>
    <t>Obelių miesto gyvenamosios vietovės atnaujinimas</t>
  </si>
  <si>
    <t>Rokiškio rajono teritorijų kraštovaizdžio formavimas ir ekologinės būklės gerinimas</t>
  </si>
  <si>
    <t>A. Vingelienė</t>
  </si>
  <si>
    <t xml:space="preserve">Planuojama projekto pradžia  2017-02 </t>
  </si>
  <si>
    <t>Rokiškio miesto Kauno ir Perkūno gatvių dalių rekonstravimas</t>
  </si>
  <si>
    <t>A. Blažys</t>
  </si>
  <si>
    <t>Planuojama projekto pradžia 2017-08</t>
  </si>
  <si>
    <t>Rokiškio rajono Čedasų, Salų miestelių ir Lailūnų kaimo  vietovių paviršinio vandens sutvarkymas ir su juo susijusios infrastruktūros rekonstravimas</t>
  </si>
  <si>
    <t>D.Žeglaitienė</t>
  </si>
  <si>
    <t>Planuojama projekto pradžia 2017-05</t>
  </si>
  <si>
    <t>Rokiškio rajono Panemunėlio gelž. stoties  gyvenvietės  paviršinio vandens sutvarkymas ir su juo susijusios infrastruktūros rekonstravimas</t>
  </si>
  <si>
    <t>D. Žėglaitienė</t>
  </si>
  <si>
    <t>Salų dvaro sodybos rūmų kapitalinis remontas</t>
  </si>
  <si>
    <t>„Biržų, Kupiškio, Pasvalio ir Rokiškio rajonų savivaldybes jungiančių turizmo trasų ir turizmo maršrutų informacinės infrastruktūros plėtra“ (pareiškėjas - Biržų r. savivaldybė)</t>
  </si>
  <si>
    <t>A. Gavėnienė</t>
  </si>
  <si>
    <t>Kitos savivaldybės dar nesuderinę kelio ženklų, todėl projektas 2017 m. nevykdomas</t>
  </si>
  <si>
    <t>"Naujos verslumo ugdymo metodikos sukūrimas per Europos regionų strateginę partnerystę"</t>
  </si>
  <si>
    <t>R.Gagiškienė Z.Žiukelienė</t>
  </si>
  <si>
    <t>Nuo 2015-10-01 iki 2017-09-30  kartu su partneriais - Bulgarijos Provadijos savivaldybe vykdomas švietimo srities projektas, kuriam prašomas avansinis prisidėjimas bus sugrąžintas įgyvendinus projekto veiklas, t.y. po 2017-09-30</t>
  </si>
  <si>
    <t>IŠ viso planuojamiems projektams 2017 m.</t>
  </si>
  <si>
    <t>Konkursiniai projektai, kuriems negavus finansavimo , nereiks ir SB lėšų</t>
  </si>
  <si>
    <t>„Darnaus turizmo paslaugų plėtra, priimant bendrus sprendimus“  (projekto vykdytojas - Rokiškio turizmo ir tradicinių amatų informacijos ir koordinavimo centras)</t>
  </si>
  <si>
    <t>L. Valotkienė</t>
  </si>
  <si>
    <t>-</t>
  </si>
  <si>
    <t>Projektas atrinktas  INTERREG V-A Latvijos-Lietuvos 2014-2020 m. programos finansavimui gauti. Reikės 2017 m. apyvartinių lėšų projekto įgyvendinimui. Projekto pradžia - 2017-04; Avansinės lėšos bus kompensuotos po I-o ataskaitinio laikotarpio</t>
  </si>
  <si>
    <t>Versli biblioteka/Verslo rėmimo sistemų sukūrimas ir prienamumas (projekto vykdytojas - Rokiškio rajono savivaldybės Juozo Keliuočio viešoji biblioteka).</t>
  </si>
  <si>
    <t>A. Matiukienė</t>
  </si>
  <si>
    <t xml:space="preserve">Rokiškio rajono Rokiškio kaimiškosios ir Juodupės seniūnijų Vyžuonos upės baseino dalies griovių ir juose esančių statinių rekonstravimas  </t>
  </si>
  <si>
    <t>Neaišku, ar 2017 m. reikės SB lėšų, nes projektas konkursinis, pateiktas Lietuvos kaimo plėtros 2014–2020 metų programos finansavimui gauti. Planuojama projekto pradžia - 2017-09</t>
  </si>
  <si>
    <t>IŠ viso konkursiniams projektams 2017 m.</t>
  </si>
  <si>
    <t>IŠ VISO</t>
  </si>
  <si>
    <t xml:space="preserve">   ( Rokiškio rajono savivaldybės tarybos</t>
  </si>
  <si>
    <t xml:space="preserve">                                                                  Rokiškio rajono savivaldybės tarybos  </t>
  </si>
  <si>
    <t xml:space="preserve">                                                                                                  Rokiškio rajono savivaldybės tarybos  </t>
  </si>
  <si>
    <t xml:space="preserve">                                    ( Rokiškio rajono savivaldybės tarybos</t>
  </si>
  <si>
    <t>Taryvos narių darbo apmokėjimas</t>
  </si>
  <si>
    <t>Mero ir vicemero darbo apmokėjimas</t>
  </si>
  <si>
    <t xml:space="preserve">                        2017 m. gruodžio 22 d. sprendimo Nr.TS-</t>
  </si>
  <si>
    <t xml:space="preserve"> 2017 m. gruodžio 22 d. sprendimo Nr.TS-</t>
  </si>
  <si>
    <t>2017 m. gruodžio 22 d. sprendimo Nr.TS-</t>
  </si>
  <si>
    <t>parama šeimynoms, globėjams ir daugiavaikėms šeimoms</t>
  </si>
  <si>
    <t>savivaldybės kitos išlaidos</t>
  </si>
  <si>
    <t>kompensacija už šildymą ir vandenį</t>
  </si>
  <si>
    <t>subsidijoms gamintojams už šiluminę energiją</t>
  </si>
  <si>
    <t>projektų administravimas</t>
  </si>
  <si>
    <t>investic. projektams, galimybių studijoms ir kitiems dokumentams rengti</t>
  </si>
  <si>
    <t xml:space="preserve">          TIESIOGIAI GAUTŲ EUROPOS SĄJUNGOS LĖŠŲ PANAUDOJIMAS 2017 METAIS</t>
  </si>
  <si>
    <t>Valst.funkcija</t>
  </si>
  <si>
    <t xml:space="preserve">Kasinės </t>
  </si>
  <si>
    <t>t.sk turtui įsigyti</t>
  </si>
  <si>
    <t>t.sk</t>
  </si>
  <si>
    <t>`01</t>
  </si>
  <si>
    <t>`04</t>
  </si>
  <si>
    <t>`06</t>
  </si>
  <si>
    <t>`08</t>
  </si>
  <si>
    <t>Mokykla- darželis "Ąžuoliukas"</t>
  </si>
  <si>
    <t>`09</t>
  </si>
  <si>
    <t>1.3.3.2.1.1.</t>
  </si>
  <si>
    <t>1.3.3.1.1.1</t>
  </si>
  <si>
    <t>ES finansinės paramos lėšos einamiesiems tikslams</t>
  </si>
  <si>
    <t>ES finansinės paramos lėšos turtui įsigyti</t>
  </si>
  <si>
    <t xml:space="preserve"> </t>
  </si>
  <si>
    <t>eurais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</si>
</sst>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0"/>
    <numFmt numFmtId="167" formatCode="0.0000"/>
    <numFmt numFmtId="168" formatCode="[$-427]yyyy\ &quot;m&quot;\.\ mmmm\ d\ &quot;d&quot;\.\,\ dddd"/>
    <numFmt numFmtId="169" formatCode="[$-F800]dddd\,\ mmmm\ dd\,\ yyyy"/>
    <numFmt numFmtId="170" formatCode="0.000E+00"/>
    <numFmt numFmtId="171" formatCode=";;;"/>
    <numFmt numFmtId="172" formatCode="#,##0.0"/>
  </numFmts>
  <fonts count="75">
    <font>
      <sz val="10"/>
      <color rgb="FF00000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i/>
      <sz val="9"/>
      <name val="Arial"/>
      <family val="2"/>
    </font>
    <font>
      <b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60"/>
      <name val="Arial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3" tint="-0.24997000396251678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C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u val="single"/>
      <sz val="10"/>
      <color rgb="FF000000"/>
      <name val="Arial"/>
      <family val="2"/>
    </font>
    <font>
      <i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medium"/>
      <right style="medium">
        <color rgb="FF000000"/>
      </right>
      <top style="medium"/>
      <bottom style="medium"/>
    </border>
    <border>
      <left style="thin">
        <color rgb="FF000000"/>
      </left>
      <right style="medium">
        <color rgb="FF000000"/>
      </right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/>
      <top style="medium"/>
      <bottom style="thin">
        <color rgb="FF000000"/>
      </bottom>
    </border>
    <border>
      <left style="medium"/>
      <right/>
      <top style="thin">
        <color rgb="FF000000"/>
      </top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/>
      <right/>
      <top style="thin"/>
      <bottom style="medium"/>
    </border>
    <border>
      <left style="medium">
        <color rgb="FF000000"/>
      </left>
      <right style="thin">
        <color rgb="FF000000"/>
      </right>
      <top/>
      <bottom style="medium"/>
    </border>
    <border>
      <left/>
      <right style="thin">
        <color rgb="FF000000"/>
      </right>
      <top/>
      <bottom style="medium"/>
    </border>
    <border>
      <left style="medium"/>
      <right style="medium"/>
      <top style="thin">
        <color rgb="FF000000"/>
      </top>
      <bottom style="medium"/>
    </border>
    <border>
      <left style="medium"/>
      <right/>
      <top style="medium"/>
      <bottom style="medium"/>
    </border>
    <border>
      <left style="medium">
        <color rgb="FF000000"/>
      </left>
      <right style="thin">
        <color rgb="FF000000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medium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>
        <color indexed="63"/>
      </top>
      <bottom style="thin">
        <color rgb="FF000000"/>
      </bottom>
    </border>
    <border>
      <left style="medium">
        <color rgb="FF000000"/>
      </left>
      <right/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medium"/>
      <right style="thin">
        <color rgb="FF000000"/>
      </right>
      <top>
        <color indexed="63"/>
      </top>
      <bottom/>
    </border>
    <border>
      <left/>
      <right style="medium">
        <color rgb="FF000000"/>
      </right>
      <top style="medium"/>
      <bottom style="medium"/>
    </border>
    <border>
      <left/>
      <right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/>
      <top>
        <color indexed="63"/>
      </top>
      <bottom style="medium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thin"/>
    </border>
    <border>
      <left style="medium"/>
      <right/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rgb="FF000000"/>
      </left>
      <right/>
      <top/>
      <bottom/>
    </border>
    <border>
      <left style="medium"/>
      <right/>
      <top style="medium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/>
      <bottom/>
    </border>
    <border>
      <left style="medium">
        <color rgb="FF000000"/>
      </left>
      <right style="thin">
        <color rgb="FF000000"/>
      </right>
      <top/>
      <bottom/>
    </border>
    <border>
      <left>
        <color indexed="63"/>
      </left>
      <right style="thin">
        <color rgb="FF000000"/>
      </right>
      <top style="medium"/>
      <bottom/>
    </border>
    <border>
      <left/>
      <right style="medium"/>
      <top style="medium"/>
      <bottom style="thin">
        <color rgb="FF000000"/>
      </bottom>
    </border>
    <border>
      <left style="thin">
        <color rgb="FF000000"/>
      </left>
      <right style="medium"/>
      <top/>
      <bottom>
        <color indexed="63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2" borderId="4" applyNumberFormat="0" applyAlignment="0" applyProtection="0"/>
    <xf numFmtId="0" fontId="5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0" fillId="31" borderId="6" applyNumberFormat="0" applyFon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3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6" fontId="4" fillId="0" borderId="0" xfId="0" applyNumberFormat="1" applyFont="1" applyAlignment="1">
      <alignment/>
    </xf>
    <xf numFmtId="0" fontId="6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164" fontId="7" fillId="0" borderId="18" xfId="0" applyNumberFormat="1" applyFont="1" applyBorder="1" applyAlignment="1">
      <alignment/>
    </xf>
    <xf numFmtId="0" fontId="4" fillId="0" borderId="10" xfId="0" applyFont="1" applyBorder="1" applyAlignment="1">
      <alignment vertical="top"/>
    </xf>
    <xf numFmtId="164" fontId="7" fillId="0" borderId="19" xfId="0" applyNumberFormat="1" applyFont="1" applyBorder="1" applyAlignment="1">
      <alignment/>
    </xf>
    <xf numFmtId="164" fontId="7" fillId="0" borderId="14" xfId="0" applyNumberFormat="1" applyFont="1" applyBorder="1" applyAlignment="1">
      <alignment horizontal="right" vertical="center" wrapText="1"/>
    </xf>
    <xf numFmtId="164" fontId="7" fillId="0" borderId="20" xfId="0" applyNumberFormat="1" applyFont="1" applyBorder="1" applyAlignment="1">
      <alignment/>
    </xf>
    <xf numFmtId="164" fontId="7" fillId="0" borderId="21" xfId="0" applyNumberFormat="1" applyFont="1" applyBorder="1" applyAlignment="1">
      <alignment horizontal="right" vertical="center" wrapText="1"/>
    </xf>
    <xf numFmtId="164" fontId="7" fillId="0" borderId="22" xfId="0" applyNumberFormat="1" applyFont="1" applyBorder="1" applyAlignment="1">
      <alignment/>
    </xf>
    <xf numFmtId="164" fontId="7" fillId="0" borderId="23" xfId="0" applyNumberFormat="1" applyFont="1" applyBorder="1" applyAlignment="1">
      <alignment/>
    </xf>
    <xf numFmtId="0" fontId="7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top"/>
    </xf>
    <xf numFmtId="164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164" fontId="7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164" fontId="7" fillId="0" borderId="14" xfId="0" applyNumberFormat="1" applyFont="1" applyBorder="1" applyAlignment="1">
      <alignment/>
    </xf>
    <xf numFmtId="0" fontId="4" fillId="0" borderId="25" xfId="0" applyFont="1" applyBorder="1" applyAlignment="1">
      <alignment horizontal="right" vertical="center" wrapText="1"/>
    </xf>
    <xf numFmtId="164" fontId="7" fillId="0" borderId="29" xfId="0" applyNumberFormat="1" applyFont="1" applyBorder="1" applyAlignment="1">
      <alignment/>
    </xf>
    <xf numFmtId="0" fontId="7" fillId="0" borderId="27" xfId="0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/>
    </xf>
    <xf numFmtId="0" fontId="4" fillId="0" borderId="13" xfId="0" applyFont="1" applyBorder="1" applyAlignment="1">
      <alignment vertical="top"/>
    </xf>
    <xf numFmtId="164" fontId="4" fillId="0" borderId="28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0" fontId="7" fillId="0" borderId="30" xfId="0" applyFont="1" applyBorder="1" applyAlignment="1">
      <alignment horizontal="left" vertical="center" wrapText="1"/>
    </xf>
    <xf numFmtId="164" fontId="4" fillId="0" borderId="25" xfId="0" applyNumberFormat="1" applyFont="1" applyBorder="1" applyAlignment="1">
      <alignment/>
    </xf>
    <xf numFmtId="164" fontId="7" fillId="0" borderId="25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164" fontId="7" fillId="0" borderId="32" xfId="0" applyNumberFormat="1" applyFont="1" applyBorder="1" applyAlignment="1">
      <alignment/>
    </xf>
    <xf numFmtId="164" fontId="7" fillId="0" borderId="25" xfId="0" applyNumberFormat="1" applyFont="1" applyBorder="1" applyAlignment="1">
      <alignment horizontal="right" vertical="center" wrapText="1"/>
    </xf>
    <xf numFmtId="164" fontId="7" fillId="0" borderId="27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7" fillId="0" borderId="26" xfId="0" applyNumberFormat="1" applyFont="1" applyBorder="1" applyAlignment="1">
      <alignment/>
    </xf>
    <xf numFmtId="0" fontId="4" fillId="0" borderId="30" xfId="0" applyFont="1" applyBorder="1" applyAlignment="1">
      <alignment horizontal="left" vertical="center" wrapText="1"/>
    </xf>
    <xf numFmtId="0" fontId="4" fillId="0" borderId="30" xfId="0" applyFont="1" applyBorder="1" applyAlignment="1">
      <alignment vertical="top"/>
    </xf>
    <xf numFmtId="164" fontId="4" fillId="0" borderId="14" xfId="0" applyNumberFormat="1" applyFont="1" applyBorder="1" applyAlignment="1">
      <alignment/>
    </xf>
    <xf numFmtId="0" fontId="4" fillId="0" borderId="31" xfId="0" applyFont="1" applyBorder="1" applyAlignment="1">
      <alignment vertical="top"/>
    </xf>
    <xf numFmtId="0" fontId="7" fillId="0" borderId="33" xfId="0" applyFont="1" applyBorder="1" applyAlignment="1">
      <alignment wrapText="1"/>
    </xf>
    <xf numFmtId="164" fontId="4" fillId="0" borderId="32" xfId="0" applyNumberFormat="1" applyFont="1" applyBorder="1" applyAlignment="1">
      <alignment/>
    </xf>
    <xf numFmtId="0" fontId="4" fillId="0" borderId="34" xfId="0" applyFont="1" applyBorder="1" applyAlignment="1">
      <alignment vertical="top"/>
    </xf>
    <xf numFmtId="164" fontId="7" fillId="0" borderId="15" xfId="0" applyNumberFormat="1" applyFont="1" applyBorder="1" applyAlignment="1">
      <alignment/>
    </xf>
    <xf numFmtId="164" fontId="7" fillId="0" borderId="35" xfId="0" applyNumberFormat="1" applyFont="1" applyBorder="1" applyAlignment="1">
      <alignment/>
    </xf>
    <xf numFmtId="164" fontId="4" fillId="0" borderId="36" xfId="0" applyNumberFormat="1" applyFont="1" applyBorder="1" applyAlignment="1">
      <alignment/>
    </xf>
    <xf numFmtId="164" fontId="4" fillId="0" borderId="37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38" xfId="0" applyNumberFormat="1" applyFont="1" applyBorder="1" applyAlignment="1">
      <alignment/>
    </xf>
    <xf numFmtId="164" fontId="7" fillId="0" borderId="36" xfId="0" applyNumberFormat="1" applyFont="1" applyBorder="1" applyAlignment="1">
      <alignment/>
    </xf>
    <xf numFmtId="164" fontId="7" fillId="0" borderId="37" xfId="0" applyNumberFormat="1" applyFont="1" applyBorder="1" applyAlignment="1">
      <alignment/>
    </xf>
    <xf numFmtId="164" fontId="4" fillId="0" borderId="25" xfId="0" applyNumberFormat="1" applyFont="1" applyBorder="1" applyAlignment="1">
      <alignment horizontal="right" wrapText="1"/>
    </xf>
    <xf numFmtId="164" fontId="7" fillId="33" borderId="25" xfId="0" applyNumberFormat="1" applyFont="1" applyFill="1" applyBorder="1" applyAlignment="1">
      <alignment/>
    </xf>
    <xf numFmtId="164" fontId="4" fillId="0" borderId="29" xfId="0" applyNumberFormat="1" applyFont="1" applyBorder="1" applyAlignment="1">
      <alignment/>
    </xf>
    <xf numFmtId="0" fontId="7" fillId="0" borderId="39" xfId="0" applyFont="1" applyBorder="1" applyAlignment="1">
      <alignment wrapText="1"/>
    </xf>
    <xf numFmtId="0" fontId="4" fillId="0" borderId="36" xfId="0" applyFont="1" applyBorder="1" applyAlignment="1">
      <alignment vertical="top"/>
    </xf>
    <xf numFmtId="0" fontId="7" fillId="0" borderId="40" xfId="0" applyFont="1" applyBorder="1" applyAlignment="1">
      <alignment wrapText="1"/>
    </xf>
    <xf numFmtId="164" fontId="7" fillId="0" borderId="41" xfId="0" applyNumberFormat="1" applyFont="1" applyBorder="1" applyAlignment="1">
      <alignment/>
    </xf>
    <xf numFmtId="164" fontId="7" fillId="0" borderId="42" xfId="0" applyNumberFormat="1" applyFont="1" applyBorder="1" applyAlignment="1">
      <alignment/>
    </xf>
    <xf numFmtId="164" fontId="7" fillId="0" borderId="43" xfId="0" applyNumberFormat="1" applyFont="1" applyBorder="1" applyAlignment="1">
      <alignment/>
    </xf>
    <xf numFmtId="164" fontId="4" fillId="0" borderId="41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64" fontId="4" fillId="0" borderId="42" xfId="0" applyNumberFormat="1" applyFont="1" applyBorder="1" applyAlignment="1">
      <alignment/>
    </xf>
    <xf numFmtId="164" fontId="4" fillId="0" borderId="43" xfId="0" applyNumberFormat="1" applyFont="1" applyBorder="1" applyAlignment="1">
      <alignment/>
    </xf>
    <xf numFmtId="0" fontId="4" fillId="0" borderId="39" xfId="0" applyFont="1" applyBorder="1" applyAlignment="1">
      <alignment wrapText="1"/>
    </xf>
    <xf numFmtId="164" fontId="7" fillId="0" borderId="44" xfId="0" applyNumberFormat="1" applyFont="1" applyBorder="1" applyAlignment="1">
      <alignment/>
    </xf>
    <xf numFmtId="0" fontId="7" fillId="0" borderId="39" xfId="0" applyFont="1" applyBorder="1" applyAlignment="1">
      <alignment/>
    </xf>
    <xf numFmtId="164" fontId="7" fillId="0" borderId="25" xfId="0" applyNumberFormat="1" applyFont="1" applyBorder="1" applyAlignment="1">
      <alignment horizontal="right"/>
    </xf>
    <xf numFmtId="164" fontId="7" fillId="0" borderId="45" xfId="0" applyNumberFormat="1" applyFont="1" applyBorder="1" applyAlignment="1">
      <alignment/>
    </xf>
    <xf numFmtId="164" fontId="7" fillId="0" borderId="46" xfId="0" applyNumberFormat="1" applyFont="1" applyBorder="1" applyAlignment="1">
      <alignment/>
    </xf>
    <xf numFmtId="164" fontId="7" fillId="0" borderId="39" xfId="0" applyNumberFormat="1" applyFont="1" applyBorder="1" applyAlignment="1">
      <alignment/>
    </xf>
    <xf numFmtId="164" fontId="7" fillId="0" borderId="47" xfId="0" applyNumberFormat="1" applyFont="1" applyBorder="1" applyAlignment="1">
      <alignment/>
    </xf>
    <xf numFmtId="164" fontId="4" fillId="0" borderId="25" xfId="0" applyNumberFormat="1" applyFont="1" applyBorder="1" applyAlignment="1">
      <alignment horizontal="right"/>
    </xf>
    <xf numFmtId="166" fontId="4" fillId="0" borderId="25" xfId="0" applyNumberFormat="1" applyFont="1" applyBorder="1" applyAlignment="1">
      <alignment/>
    </xf>
    <xf numFmtId="166" fontId="4" fillId="0" borderId="28" xfId="0" applyNumberFormat="1" applyFont="1" applyBorder="1" applyAlignment="1">
      <alignment/>
    </xf>
    <xf numFmtId="166" fontId="4" fillId="0" borderId="14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9" xfId="0" applyFont="1" applyBorder="1" applyAlignment="1">
      <alignment horizontal="left" vertical="center" wrapText="1"/>
    </xf>
    <xf numFmtId="0" fontId="7" fillId="0" borderId="48" xfId="0" applyFont="1" applyBorder="1" applyAlignment="1">
      <alignment/>
    </xf>
    <xf numFmtId="164" fontId="7" fillId="0" borderId="38" xfId="0" applyNumberFormat="1" applyFont="1" applyBorder="1" applyAlignment="1">
      <alignment/>
    </xf>
    <xf numFmtId="164" fontId="7" fillId="0" borderId="49" xfId="0" applyNumberFormat="1" applyFont="1" applyBorder="1" applyAlignment="1">
      <alignment/>
    </xf>
    <xf numFmtId="164" fontId="7" fillId="0" borderId="50" xfId="0" applyNumberFormat="1" applyFont="1" applyBorder="1" applyAlignment="1">
      <alignment/>
    </xf>
    <xf numFmtId="164" fontId="12" fillId="0" borderId="25" xfId="0" applyNumberFormat="1" applyFont="1" applyBorder="1" applyAlignment="1">
      <alignment/>
    </xf>
    <xf numFmtId="0" fontId="7" fillId="0" borderId="51" xfId="0" applyFont="1" applyBorder="1" applyAlignment="1">
      <alignment wrapText="1"/>
    </xf>
    <xf numFmtId="164" fontId="7" fillId="0" borderId="52" xfId="0" applyNumberFormat="1" applyFont="1" applyBorder="1" applyAlignment="1">
      <alignment/>
    </xf>
    <xf numFmtId="0" fontId="10" fillId="0" borderId="53" xfId="0" applyFont="1" applyBorder="1" applyAlignment="1">
      <alignment horizontal="left" vertical="center" wrapText="1"/>
    </xf>
    <xf numFmtId="164" fontId="7" fillId="0" borderId="54" xfId="0" applyNumberFormat="1" applyFont="1" applyBorder="1" applyAlignment="1">
      <alignment/>
    </xf>
    <xf numFmtId="164" fontId="7" fillId="0" borderId="55" xfId="0" applyNumberFormat="1" applyFont="1" applyBorder="1" applyAlignment="1">
      <alignment/>
    </xf>
    <xf numFmtId="164" fontId="7" fillId="0" borderId="56" xfId="0" applyNumberFormat="1" applyFont="1" applyBorder="1" applyAlignment="1">
      <alignment/>
    </xf>
    <xf numFmtId="164" fontId="7" fillId="0" borderId="57" xfId="0" applyNumberFormat="1" applyFont="1" applyBorder="1" applyAlignment="1">
      <alignment/>
    </xf>
    <xf numFmtId="0" fontId="7" fillId="0" borderId="58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7" fillId="33" borderId="52" xfId="0" applyFont="1" applyFill="1" applyBorder="1" applyAlignment="1">
      <alignment/>
    </xf>
    <xf numFmtId="0" fontId="11" fillId="0" borderId="33" xfId="0" applyFont="1" applyBorder="1" applyAlignment="1">
      <alignment vertical="top" wrapText="1"/>
    </xf>
    <xf numFmtId="0" fontId="4" fillId="0" borderId="39" xfId="0" applyFont="1" applyBorder="1" applyAlignment="1">
      <alignment vertical="top"/>
    </xf>
    <xf numFmtId="0" fontId="4" fillId="0" borderId="59" xfId="0" applyFont="1" applyBorder="1" applyAlignment="1">
      <alignment vertical="top"/>
    </xf>
    <xf numFmtId="164" fontId="4" fillId="0" borderId="35" xfId="0" applyNumberFormat="1" applyFont="1" applyBorder="1" applyAlignment="1">
      <alignment/>
    </xf>
    <xf numFmtId="0" fontId="7" fillId="0" borderId="33" xfId="0" applyFont="1" applyBorder="1" applyAlignment="1">
      <alignment vertical="top" wrapText="1"/>
    </xf>
    <xf numFmtId="0" fontId="10" fillId="0" borderId="60" xfId="0" applyFont="1" applyBorder="1" applyAlignment="1">
      <alignment wrapText="1"/>
    </xf>
    <xf numFmtId="164" fontId="7" fillId="0" borderId="61" xfId="0" applyNumberFormat="1" applyFont="1" applyBorder="1" applyAlignment="1">
      <alignment/>
    </xf>
    <xf numFmtId="164" fontId="7" fillId="0" borderId="62" xfId="0" applyNumberFormat="1" applyFont="1" applyBorder="1" applyAlignment="1">
      <alignment/>
    </xf>
    <xf numFmtId="0" fontId="4" fillId="0" borderId="63" xfId="0" applyFont="1" applyBorder="1" applyAlignment="1">
      <alignment vertical="top"/>
    </xf>
    <xf numFmtId="164" fontId="4" fillId="0" borderId="63" xfId="0" applyNumberFormat="1" applyFont="1" applyBorder="1" applyAlignment="1">
      <alignment/>
    </xf>
    <xf numFmtId="164" fontId="7" fillId="33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64" xfId="0" applyFont="1" applyBorder="1" applyAlignment="1">
      <alignment wrapText="1"/>
    </xf>
    <xf numFmtId="164" fontId="4" fillId="0" borderId="64" xfId="0" applyNumberFormat="1" applyFont="1" applyBorder="1" applyAlignment="1">
      <alignment/>
    </xf>
    <xf numFmtId="0" fontId="2" fillId="0" borderId="65" xfId="0" applyFont="1" applyBorder="1" applyAlignment="1">
      <alignment vertical="top" wrapText="1"/>
    </xf>
    <xf numFmtId="164" fontId="4" fillId="0" borderId="65" xfId="0" applyNumberFormat="1" applyFont="1" applyBorder="1" applyAlignment="1">
      <alignment/>
    </xf>
    <xf numFmtId="164" fontId="4" fillId="0" borderId="65" xfId="0" applyNumberFormat="1" applyFont="1" applyBorder="1" applyAlignment="1">
      <alignment/>
    </xf>
    <xf numFmtId="0" fontId="7" fillId="0" borderId="66" xfId="0" applyFont="1" applyBorder="1" applyAlignment="1">
      <alignment/>
    </xf>
    <xf numFmtId="0" fontId="7" fillId="0" borderId="67" xfId="0" applyFont="1" applyBorder="1" applyAlignment="1">
      <alignment/>
    </xf>
    <xf numFmtId="164" fontId="7" fillId="0" borderId="67" xfId="0" applyNumberFormat="1" applyFont="1" applyBorder="1" applyAlignment="1">
      <alignment/>
    </xf>
    <xf numFmtId="164" fontId="4" fillId="0" borderId="68" xfId="0" applyNumberFormat="1" applyFont="1" applyBorder="1" applyAlignment="1">
      <alignment/>
    </xf>
    <xf numFmtId="164" fontId="4" fillId="0" borderId="69" xfId="0" applyNumberFormat="1" applyFont="1" applyBorder="1" applyAlignment="1">
      <alignment/>
    </xf>
    <xf numFmtId="164" fontId="4" fillId="0" borderId="70" xfId="0" applyNumberFormat="1" applyFont="1" applyBorder="1" applyAlignment="1">
      <alignment/>
    </xf>
    <xf numFmtId="0" fontId="4" fillId="0" borderId="39" xfId="0" applyFont="1" applyBorder="1" applyAlignment="1">
      <alignment wrapText="1"/>
    </xf>
    <xf numFmtId="0" fontId="4" fillId="0" borderId="39" xfId="0" applyFont="1" applyBorder="1" applyAlignment="1">
      <alignment/>
    </xf>
    <xf numFmtId="164" fontId="7" fillId="0" borderId="71" xfId="0" applyNumberFormat="1" applyFont="1" applyBorder="1" applyAlignment="1">
      <alignment/>
    </xf>
    <xf numFmtId="0" fontId="10" fillId="0" borderId="53" xfId="0" applyFont="1" applyBorder="1" applyAlignment="1">
      <alignment wrapText="1"/>
    </xf>
    <xf numFmtId="0" fontId="7" fillId="0" borderId="72" xfId="0" applyFont="1" applyBorder="1" applyAlignment="1">
      <alignment/>
    </xf>
    <xf numFmtId="0" fontId="11" fillId="0" borderId="73" xfId="0" applyFont="1" applyBorder="1" applyAlignment="1">
      <alignment/>
    </xf>
    <xf numFmtId="0" fontId="11" fillId="0" borderId="74" xfId="0" applyFont="1" applyBorder="1" applyAlignment="1">
      <alignment/>
    </xf>
    <xf numFmtId="0" fontId="7" fillId="0" borderId="75" xfId="0" applyFont="1" applyBorder="1" applyAlignment="1">
      <alignment wrapText="1"/>
    </xf>
    <xf numFmtId="0" fontId="7" fillId="0" borderId="74" xfId="0" applyFont="1" applyBorder="1" applyAlignment="1">
      <alignment wrapText="1"/>
    </xf>
    <xf numFmtId="0" fontId="7" fillId="0" borderId="74" xfId="0" applyFont="1" applyBorder="1" applyAlignment="1">
      <alignment/>
    </xf>
    <xf numFmtId="0" fontId="7" fillId="33" borderId="74" xfId="0" applyFont="1" applyFill="1" applyBorder="1" applyAlignment="1">
      <alignment/>
    </xf>
    <xf numFmtId="0" fontId="7" fillId="0" borderId="75" xfId="0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7" fillId="0" borderId="64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7" fillId="0" borderId="56" xfId="0" applyNumberFormat="1" applyFont="1" applyBorder="1" applyAlignment="1">
      <alignment/>
    </xf>
    <xf numFmtId="164" fontId="4" fillId="0" borderId="76" xfId="0" applyNumberFormat="1" applyFont="1" applyBorder="1" applyAlignment="1">
      <alignment/>
    </xf>
    <xf numFmtId="164" fontId="4" fillId="0" borderId="77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7" fillId="0" borderId="78" xfId="0" applyNumberFormat="1" applyFont="1" applyBorder="1" applyAlignment="1">
      <alignment/>
    </xf>
    <xf numFmtId="164" fontId="4" fillId="0" borderId="79" xfId="0" applyNumberFormat="1" applyFont="1" applyBorder="1" applyAlignment="1">
      <alignment/>
    </xf>
    <xf numFmtId="164" fontId="7" fillId="0" borderId="79" xfId="0" applyNumberFormat="1" applyFont="1" applyBorder="1" applyAlignment="1">
      <alignment/>
    </xf>
    <xf numFmtId="164" fontId="7" fillId="0" borderId="77" xfId="0" applyNumberFormat="1" applyFont="1" applyBorder="1" applyAlignment="1">
      <alignment/>
    </xf>
    <xf numFmtId="164" fontId="7" fillId="0" borderId="80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164" fontId="4" fillId="0" borderId="81" xfId="0" applyNumberFormat="1" applyFont="1" applyBorder="1" applyAlignment="1">
      <alignment/>
    </xf>
    <xf numFmtId="164" fontId="7" fillId="0" borderId="82" xfId="0" applyNumberFormat="1" applyFont="1" applyBorder="1" applyAlignment="1">
      <alignment/>
    </xf>
    <xf numFmtId="164" fontId="7" fillId="0" borderId="83" xfId="0" applyNumberFormat="1" applyFont="1" applyBorder="1" applyAlignment="1">
      <alignment/>
    </xf>
    <xf numFmtId="164" fontId="7" fillId="0" borderId="55" xfId="0" applyNumberFormat="1" applyFont="1" applyBorder="1" applyAlignment="1">
      <alignment/>
    </xf>
    <xf numFmtId="164" fontId="7" fillId="0" borderId="84" xfId="0" applyNumberFormat="1" applyFont="1" applyBorder="1" applyAlignment="1">
      <alignment/>
    </xf>
    <xf numFmtId="164" fontId="7" fillId="0" borderId="85" xfId="0" applyNumberFormat="1" applyFont="1" applyBorder="1" applyAlignment="1">
      <alignment/>
    </xf>
    <xf numFmtId="164" fontId="4" fillId="0" borderId="86" xfId="0" applyNumberFormat="1" applyFont="1" applyBorder="1" applyAlignment="1">
      <alignment/>
    </xf>
    <xf numFmtId="0" fontId="4" fillId="0" borderId="87" xfId="0" applyFont="1" applyBorder="1" applyAlignment="1">
      <alignment vertical="top"/>
    </xf>
    <xf numFmtId="164" fontId="7" fillId="0" borderId="88" xfId="0" applyNumberFormat="1" applyFont="1" applyBorder="1" applyAlignment="1">
      <alignment/>
    </xf>
    <xf numFmtId="164" fontId="7" fillId="0" borderId="89" xfId="0" applyNumberFormat="1" applyFont="1" applyBorder="1" applyAlignment="1">
      <alignment/>
    </xf>
    <xf numFmtId="164" fontId="4" fillId="0" borderId="90" xfId="0" applyNumberFormat="1" applyFont="1" applyBorder="1" applyAlignment="1">
      <alignment/>
    </xf>
    <xf numFmtId="164" fontId="4" fillId="0" borderId="89" xfId="0" applyNumberFormat="1" applyFont="1" applyBorder="1" applyAlignment="1">
      <alignment/>
    </xf>
    <xf numFmtId="164" fontId="4" fillId="0" borderId="67" xfId="0" applyNumberFormat="1" applyFont="1" applyBorder="1" applyAlignment="1">
      <alignment/>
    </xf>
    <xf numFmtId="164" fontId="7" fillId="0" borderId="91" xfId="0" applyNumberFormat="1" applyFont="1" applyBorder="1" applyAlignment="1">
      <alignment/>
    </xf>
    <xf numFmtId="164" fontId="7" fillId="0" borderId="92" xfId="0" applyNumberFormat="1" applyFont="1" applyBorder="1" applyAlignment="1">
      <alignment/>
    </xf>
    <xf numFmtId="0" fontId="11" fillId="34" borderId="33" xfId="0" applyFont="1" applyFill="1" applyBorder="1" applyAlignment="1">
      <alignment vertical="top" wrapText="1"/>
    </xf>
    <xf numFmtId="164" fontId="7" fillId="0" borderId="93" xfId="0" applyNumberFormat="1" applyFont="1" applyBorder="1" applyAlignment="1">
      <alignment/>
    </xf>
    <xf numFmtId="164" fontId="7" fillId="0" borderId="94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52" xfId="0" applyFont="1" applyBorder="1" applyAlignment="1">
      <alignment wrapText="1"/>
    </xf>
    <xf numFmtId="0" fontId="0" fillId="0" borderId="64" xfId="0" applyFont="1" applyBorder="1" applyAlignment="1">
      <alignment/>
    </xf>
    <xf numFmtId="0" fontId="0" fillId="0" borderId="95" xfId="0" applyFont="1" applyBorder="1" applyAlignment="1">
      <alignment/>
    </xf>
    <xf numFmtId="0" fontId="4" fillId="0" borderId="39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96" xfId="0" applyFont="1" applyBorder="1" applyAlignment="1">
      <alignment vertical="top"/>
    </xf>
    <xf numFmtId="0" fontId="4" fillId="0" borderId="96" xfId="0" applyFont="1" applyBorder="1" applyAlignment="1">
      <alignment/>
    </xf>
    <xf numFmtId="0" fontId="4" fillId="0" borderId="97" xfId="0" applyFont="1" applyBorder="1" applyAlignment="1">
      <alignment/>
    </xf>
    <xf numFmtId="164" fontId="7" fillId="0" borderId="66" xfId="0" applyNumberFormat="1" applyFont="1" applyBorder="1" applyAlignment="1">
      <alignment/>
    </xf>
    <xf numFmtId="164" fontId="7" fillId="0" borderId="98" xfId="0" applyNumberFormat="1" applyFont="1" applyBorder="1" applyAlignment="1">
      <alignment/>
    </xf>
    <xf numFmtId="164" fontId="7" fillId="0" borderId="15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2" fillId="0" borderId="99" xfId="0" applyFont="1" applyFill="1" applyBorder="1" applyAlignment="1">
      <alignment vertical="top" wrapText="1"/>
    </xf>
    <xf numFmtId="0" fontId="2" fillId="0" borderId="100" xfId="0" applyFont="1" applyFill="1" applyBorder="1" applyAlignment="1">
      <alignment vertical="top" wrapText="1"/>
    </xf>
    <xf numFmtId="0" fontId="3" fillId="0" borderId="101" xfId="0" applyFont="1" applyFill="1" applyBorder="1" applyAlignment="1">
      <alignment vertical="top" wrapText="1"/>
    </xf>
    <xf numFmtId="165" fontId="3" fillId="0" borderId="99" xfId="0" applyNumberFormat="1" applyFont="1" applyFill="1" applyBorder="1" applyAlignment="1">
      <alignment horizontal="center" vertical="top" wrapText="1"/>
    </xf>
    <xf numFmtId="14" fontId="2" fillId="0" borderId="100" xfId="0" applyNumberFormat="1" applyFont="1" applyFill="1" applyBorder="1" applyAlignment="1">
      <alignment vertical="top" wrapText="1"/>
    </xf>
    <xf numFmtId="0" fontId="2" fillId="0" borderId="101" xfId="0" applyFont="1" applyFill="1" applyBorder="1" applyAlignment="1">
      <alignment vertical="top" wrapText="1"/>
    </xf>
    <xf numFmtId="165" fontId="2" fillId="0" borderId="99" xfId="0" applyNumberFormat="1" applyFont="1" applyFill="1" applyBorder="1" applyAlignment="1">
      <alignment horizontal="center" vertical="top" wrapText="1"/>
    </xf>
    <xf numFmtId="0" fontId="2" fillId="0" borderId="99" xfId="0" applyFont="1" applyFill="1" applyBorder="1" applyAlignment="1">
      <alignment vertical="top" wrapText="1"/>
    </xf>
    <xf numFmtId="0" fontId="2" fillId="0" borderId="100" xfId="0" applyFont="1" applyFill="1" applyBorder="1" applyAlignment="1">
      <alignment vertical="top" wrapText="1"/>
    </xf>
    <xf numFmtId="0" fontId="3" fillId="0" borderId="101" xfId="0" applyFont="1" applyFill="1" applyBorder="1" applyAlignment="1">
      <alignment vertical="top" wrapText="1"/>
    </xf>
    <xf numFmtId="2" fontId="3" fillId="0" borderId="99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99" xfId="0" applyFont="1" applyFill="1" applyBorder="1" applyAlignment="1">
      <alignment horizontal="center" vertical="top" wrapText="1"/>
    </xf>
    <xf numFmtId="164" fontId="3" fillId="0" borderId="99" xfId="0" applyNumberFormat="1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vertical="top" wrapText="1"/>
    </xf>
    <xf numFmtId="2" fontId="3" fillId="0" borderId="102" xfId="0" applyNumberFormat="1" applyFont="1" applyFill="1" applyBorder="1" applyAlignment="1">
      <alignment horizontal="center" vertical="top" wrapText="1"/>
    </xf>
    <xf numFmtId="0" fontId="2" fillId="0" borderId="59" xfId="0" applyFont="1" applyFill="1" applyBorder="1" applyAlignment="1">
      <alignment vertical="top" wrapText="1"/>
    </xf>
    <xf numFmtId="0" fontId="4" fillId="0" borderId="103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99" xfId="0" applyFont="1" applyFill="1" applyBorder="1" applyAlignment="1">
      <alignment/>
    </xf>
    <xf numFmtId="0" fontId="4" fillId="0" borderId="99" xfId="0" applyFont="1" applyFill="1" applyBorder="1" applyAlignment="1">
      <alignment horizontal="center"/>
    </xf>
    <xf numFmtId="0" fontId="5" fillId="0" borderId="99" xfId="0" applyFont="1" applyFill="1" applyBorder="1" applyAlignment="1">
      <alignment horizontal="center" vertical="top" wrapText="1"/>
    </xf>
    <xf numFmtId="0" fontId="5" fillId="0" borderId="100" xfId="0" applyFont="1" applyFill="1" applyBorder="1" applyAlignment="1">
      <alignment horizontal="center" vertical="top" wrapText="1"/>
    </xf>
    <xf numFmtId="0" fontId="5" fillId="0" borderId="101" xfId="0" applyFont="1" applyFill="1" applyBorder="1" applyAlignment="1">
      <alignment horizontal="center" vertical="top" wrapText="1"/>
    </xf>
    <xf numFmtId="0" fontId="2" fillId="35" borderId="99" xfId="0" applyFont="1" applyFill="1" applyBorder="1" applyAlignment="1">
      <alignment vertical="top" wrapText="1"/>
    </xf>
    <xf numFmtId="0" fontId="2" fillId="35" borderId="100" xfId="0" applyFont="1" applyFill="1" applyBorder="1" applyAlignment="1">
      <alignment vertical="top" wrapText="1"/>
    </xf>
    <xf numFmtId="0" fontId="2" fillId="35" borderId="101" xfId="0" applyFont="1" applyFill="1" applyBorder="1" applyAlignment="1">
      <alignment vertical="top" wrapText="1"/>
    </xf>
    <xf numFmtId="165" fontId="2" fillId="35" borderId="99" xfId="0" applyNumberFormat="1" applyFont="1" applyFill="1" applyBorder="1" applyAlignment="1">
      <alignment horizontal="center" vertical="top" wrapText="1"/>
    </xf>
    <xf numFmtId="0" fontId="3" fillId="0" borderId="99" xfId="0" applyFont="1" applyFill="1" applyBorder="1" applyAlignment="1">
      <alignment vertical="top" wrapText="1"/>
    </xf>
    <xf numFmtId="0" fontId="3" fillId="0" borderId="100" xfId="0" applyFont="1" applyFill="1" applyBorder="1" applyAlignment="1">
      <alignment vertical="top" wrapText="1"/>
    </xf>
    <xf numFmtId="0" fontId="3" fillId="0" borderId="101" xfId="0" applyFont="1" applyFill="1" applyBorder="1" applyAlignment="1">
      <alignment vertical="top" wrapText="1"/>
    </xf>
    <xf numFmtId="165" fontId="3" fillId="0" borderId="99" xfId="0" applyNumberFormat="1" applyFont="1" applyFill="1" applyBorder="1" applyAlignment="1">
      <alignment horizontal="center" vertical="top" wrapText="1"/>
    </xf>
    <xf numFmtId="167" fontId="2" fillId="35" borderId="99" xfId="0" applyNumberFormat="1" applyFont="1" applyFill="1" applyBorder="1" applyAlignment="1">
      <alignment horizontal="center" vertical="top" wrapText="1"/>
    </xf>
    <xf numFmtId="0" fontId="3" fillId="35" borderId="101" xfId="0" applyFont="1" applyFill="1" applyBorder="1" applyAlignment="1">
      <alignment vertical="top" wrapText="1"/>
    </xf>
    <xf numFmtId="0" fontId="3" fillId="35" borderId="99" xfId="0" applyFont="1" applyFill="1" applyBorder="1" applyAlignment="1">
      <alignment horizontal="center" vertical="top" wrapText="1"/>
    </xf>
    <xf numFmtId="166" fontId="0" fillId="0" borderId="0" xfId="0" applyNumberFormat="1" applyFont="1" applyAlignment="1">
      <alignment/>
    </xf>
    <xf numFmtId="0" fontId="4" fillId="0" borderId="13" xfId="0" applyFont="1" applyBorder="1" applyAlignment="1">
      <alignment vertical="top"/>
    </xf>
    <xf numFmtId="164" fontId="7" fillId="0" borderId="27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4" xfId="0" applyFont="1" applyBorder="1" applyAlignment="1">
      <alignment horizontal="center" wrapText="1"/>
    </xf>
    <xf numFmtId="0" fontId="5" fillId="0" borderId="69" xfId="0" applyFont="1" applyBorder="1" applyAlignment="1">
      <alignment horizontal="center" vertical="top" wrapText="1"/>
    </xf>
    <xf numFmtId="0" fontId="5" fillId="0" borderId="105" xfId="0" applyFont="1" applyBorder="1" applyAlignment="1">
      <alignment horizontal="center" vertical="top" wrapText="1"/>
    </xf>
    <xf numFmtId="0" fontId="4" fillId="0" borderId="106" xfId="0" applyFont="1" applyBorder="1" applyAlignment="1">
      <alignment/>
    </xf>
    <xf numFmtId="0" fontId="4" fillId="0" borderId="107" xfId="0" applyFont="1" applyBorder="1" applyAlignment="1">
      <alignment/>
    </xf>
    <xf numFmtId="164" fontId="5" fillId="0" borderId="108" xfId="0" applyNumberFormat="1" applyFont="1" applyFill="1" applyBorder="1" applyAlignment="1">
      <alignment horizontal="center"/>
    </xf>
    <xf numFmtId="164" fontId="5" fillId="0" borderId="106" xfId="0" applyNumberFormat="1" applyFont="1" applyBorder="1" applyAlignment="1">
      <alignment wrapText="1"/>
    </xf>
    <xf numFmtId="164" fontId="5" fillId="0" borderId="109" xfId="0" applyNumberFormat="1" applyFont="1" applyBorder="1" applyAlignment="1">
      <alignment/>
    </xf>
    <xf numFmtId="164" fontId="5" fillId="0" borderId="110" xfId="0" applyNumberFormat="1" applyFont="1" applyBorder="1" applyAlignment="1">
      <alignment/>
    </xf>
    <xf numFmtId="0" fontId="4" fillId="0" borderId="84" xfId="0" applyFont="1" applyBorder="1" applyAlignment="1">
      <alignment/>
    </xf>
    <xf numFmtId="0" fontId="4" fillId="0" borderId="95" xfId="0" applyFont="1" applyFill="1" applyBorder="1" applyAlignment="1">
      <alignment/>
    </xf>
    <xf numFmtId="164" fontId="5" fillId="0" borderId="96" xfId="0" applyNumberFormat="1" applyFont="1" applyFill="1" applyBorder="1" applyAlignment="1">
      <alignment horizontal="center"/>
    </xf>
    <xf numFmtId="164" fontId="5" fillId="0" borderId="84" xfId="0" applyNumberFormat="1" applyFont="1" applyFill="1" applyBorder="1" applyAlignment="1">
      <alignment wrapText="1"/>
    </xf>
    <xf numFmtId="164" fontId="5" fillId="0" borderId="64" xfId="0" applyNumberFormat="1" applyFont="1" applyFill="1" applyBorder="1" applyAlignment="1">
      <alignment/>
    </xf>
    <xf numFmtId="164" fontId="5" fillId="0" borderId="70" xfId="0" applyNumberFormat="1" applyFont="1" applyFill="1" applyBorder="1" applyAlignment="1">
      <alignment/>
    </xf>
    <xf numFmtId="0" fontId="4" fillId="0" borderId="84" xfId="0" applyFont="1" applyFill="1" applyBorder="1" applyAlignment="1">
      <alignment/>
    </xf>
    <xf numFmtId="0" fontId="4" fillId="35" borderId="84" xfId="0" applyFont="1" applyFill="1" applyBorder="1" applyAlignment="1">
      <alignment/>
    </xf>
    <xf numFmtId="0" fontId="4" fillId="35" borderId="95" xfId="0" applyFont="1" applyFill="1" applyBorder="1" applyAlignment="1">
      <alignment/>
    </xf>
    <xf numFmtId="164" fontId="5" fillId="35" borderId="96" xfId="0" applyNumberFormat="1" applyFont="1" applyFill="1" applyBorder="1" applyAlignment="1">
      <alignment horizontal="center"/>
    </xf>
    <xf numFmtId="164" fontId="5" fillId="35" borderId="84" xfId="0" applyNumberFormat="1" applyFont="1" applyFill="1" applyBorder="1" applyAlignment="1">
      <alignment wrapText="1"/>
    </xf>
    <xf numFmtId="164" fontId="5" fillId="35" borderId="64" xfId="0" applyNumberFormat="1" applyFont="1" applyFill="1" applyBorder="1" applyAlignment="1">
      <alignment/>
    </xf>
    <xf numFmtId="164" fontId="5" fillId="35" borderId="70" xfId="0" applyNumberFormat="1" applyFont="1" applyFill="1" applyBorder="1" applyAlignment="1">
      <alignment/>
    </xf>
    <xf numFmtId="164" fontId="5" fillId="0" borderId="84" xfId="0" applyNumberFormat="1" applyFont="1" applyFill="1" applyBorder="1" applyAlignment="1">
      <alignment horizontal="center" wrapText="1"/>
    </xf>
    <xf numFmtId="164" fontId="5" fillId="0" borderId="64" xfId="0" applyNumberFormat="1" applyFont="1" applyFill="1" applyBorder="1" applyAlignment="1">
      <alignment horizontal="center"/>
    </xf>
    <xf numFmtId="164" fontId="5" fillId="0" borderId="70" xfId="0" applyNumberFormat="1" applyFont="1" applyFill="1" applyBorder="1" applyAlignment="1">
      <alignment horizontal="right"/>
    </xf>
    <xf numFmtId="164" fontId="5" fillId="0" borderId="64" xfId="0" applyNumberFormat="1" applyFont="1" applyFill="1" applyBorder="1" applyAlignment="1">
      <alignment horizontal="right"/>
    </xf>
    <xf numFmtId="164" fontId="5" fillId="0" borderId="111" xfId="0" applyNumberFormat="1" applyFont="1" applyFill="1" applyBorder="1" applyAlignment="1">
      <alignment wrapText="1"/>
    </xf>
    <xf numFmtId="164" fontId="5" fillId="0" borderId="65" xfId="0" applyNumberFormat="1" applyFont="1" applyFill="1" applyBorder="1" applyAlignment="1">
      <alignment/>
    </xf>
    <xf numFmtId="164" fontId="5" fillId="0" borderId="112" xfId="0" applyNumberFormat="1" applyFont="1" applyFill="1" applyBorder="1" applyAlignment="1">
      <alignment/>
    </xf>
    <xf numFmtId="0" fontId="4" fillId="0" borderId="95" xfId="0" applyFont="1" applyFill="1" applyBorder="1" applyAlignment="1">
      <alignment wrapText="1"/>
    </xf>
    <xf numFmtId="164" fontId="5" fillId="0" borderId="84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11" xfId="0" applyFont="1" applyFill="1" applyBorder="1" applyAlignment="1">
      <alignment/>
    </xf>
    <xf numFmtId="0" fontId="4" fillId="0" borderId="113" xfId="0" applyFont="1" applyFill="1" applyBorder="1" applyAlignment="1">
      <alignment/>
    </xf>
    <xf numFmtId="164" fontId="5" fillId="0" borderId="114" xfId="0" applyNumberFormat="1" applyFont="1" applyFill="1" applyBorder="1" applyAlignment="1">
      <alignment horizontal="center"/>
    </xf>
    <xf numFmtId="164" fontId="5" fillId="0" borderId="111" xfId="0" applyNumberFormat="1" applyFont="1" applyFill="1" applyBorder="1" applyAlignment="1">
      <alignment/>
    </xf>
    <xf numFmtId="0" fontId="4" fillId="0" borderId="93" xfId="0" applyFont="1" applyFill="1" applyBorder="1" applyAlignment="1">
      <alignment/>
    </xf>
    <xf numFmtId="0" fontId="4" fillId="0" borderId="115" xfId="0" applyFont="1" applyFill="1" applyBorder="1" applyAlignment="1">
      <alignment/>
    </xf>
    <xf numFmtId="164" fontId="13" fillId="0" borderId="97" xfId="0" applyNumberFormat="1" applyFont="1" applyFill="1" applyBorder="1" applyAlignment="1">
      <alignment horizontal="center"/>
    </xf>
    <xf numFmtId="164" fontId="13" fillId="0" borderId="93" xfId="0" applyNumberFormat="1" applyFont="1" applyBorder="1" applyAlignment="1">
      <alignment horizontal="right"/>
    </xf>
    <xf numFmtId="164" fontId="13" fillId="0" borderId="116" xfId="0" applyNumberFormat="1" applyFont="1" applyBorder="1" applyAlignment="1">
      <alignment horizontal="right"/>
    </xf>
    <xf numFmtId="164" fontId="13" fillId="0" borderId="98" xfId="0" applyNumberFormat="1" applyFont="1" applyBorder="1" applyAlignment="1">
      <alignment horizontal="right"/>
    </xf>
    <xf numFmtId="164" fontId="7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39" xfId="0" applyFont="1" applyBorder="1" applyAlignment="1">
      <alignment/>
    </xf>
    <xf numFmtId="164" fontId="7" fillId="0" borderId="25" xfId="0" applyNumberFormat="1" applyFont="1" applyBorder="1" applyAlignment="1">
      <alignment/>
    </xf>
    <xf numFmtId="164" fontId="7" fillId="0" borderId="39" xfId="0" applyNumberFormat="1" applyFont="1" applyBorder="1" applyAlignment="1">
      <alignment/>
    </xf>
    <xf numFmtId="164" fontId="4" fillId="0" borderId="64" xfId="0" applyNumberFormat="1" applyFont="1" applyBorder="1" applyAlignment="1">
      <alignment/>
    </xf>
    <xf numFmtId="0" fontId="7" fillId="0" borderId="117" xfId="0" applyFont="1" applyBorder="1" applyAlignment="1">
      <alignment wrapText="1"/>
    </xf>
    <xf numFmtId="164" fontId="7" fillId="0" borderId="118" xfId="0" applyNumberFormat="1" applyFont="1" applyBorder="1" applyAlignment="1">
      <alignment/>
    </xf>
    <xf numFmtId="164" fontId="7" fillId="0" borderId="119" xfId="0" applyNumberFormat="1" applyFont="1" applyBorder="1" applyAlignment="1">
      <alignment/>
    </xf>
    <xf numFmtId="164" fontId="4" fillId="0" borderId="118" xfId="0" applyNumberFormat="1" applyFont="1" applyBorder="1" applyAlignment="1">
      <alignment/>
    </xf>
    <xf numFmtId="164" fontId="4" fillId="0" borderId="119" xfId="0" applyNumberFormat="1" applyFont="1" applyBorder="1" applyAlignment="1">
      <alignment/>
    </xf>
    <xf numFmtId="0" fontId="4" fillId="0" borderId="53" xfId="0" applyFont="1" applyBorder="1" applyAlignment="1">
      <alignment vertical="top"/>
    </xf>
    <xf numFmtId="0" fontId="4" fillId="0" borderId="120" xfId="0" applyFont="1" applyBorder="1" applyAlignment="1">
      <alignment vertical="top"/>
    </xf>
    <xf numFmtId="0" fontId="4" fillId="0" borderId="121" xfId="0" applyFont="1" applyBorder="1" applyAlignment="1">
      <alignment vertical="top"/>
    </xf>
    <xf numFmtId="0" fontId="4" fillId="0" borderId="122" xfId="0" applyFont="1" applyBorder="1" applyAlignment="1">
      <alignment vertical="top"/>
    </xf>
    <xf numFmtId="0" fontId="4" fillId="0" borderId="123" xfId="0" applyFont="1" applyBorder="1" applyAlignment="1">
      <alignment vertical="top"/>
    </xf>
    <xf numFmtId="0" fontId="7" fillId="0" borderId="124" xfId="0" applyFont="1" applyBorder="1" applyAlignment="1">
      <alignment/>
    </xf>
    <xf numFmtId="0" fontId="7" fillId="0" borderId="108" xfId="0" applyFont="1" applyBorder="1" applyAlignment="1">
      <alignment vertical="top" wrapText="1"/>
    </xf>
    <xf numFmtId="0" fontId="11" fillId="0" borderId="96" xfId="0" applyFont="1" applyBorder="1" applyAlignment="1">
      <alignment/>
    </xf>
    <xf numFmtId="0" fontId="7" fillId="0" borderId="96" xfId="0" applyFont="1" applyBorder="1" applyAlignment="1">
      <alignment/>
    </xf>
    <xf numFmtId="0" fontId="4" fillId="0" borderId="125" xfId="0" applyFont="1" applyBorder="1" applyAlignment="1">
      <alignment/>
    </xf>
    <xf numFmtId="164" fontId="7" fillId="0" borderId="70" xfId="0" applyNumberFormat="1" applyFont="1" applyBorder="1" applyAlignment="1">
      <alignment/>
    </xf>
    <xf numFmtId="164" fontId="7" fillId="0" borderId="126" xfId="0" applyNumberFormat="1" applyFont="1" applyBorder="1" applyAlignment="1">
      <alignment/>
    </xf>
    <xf numFmtId="164" fontId="7" fillId="0" borderId="95" xfId="0" applyNumberFormat="1" applyFont="1" applyBorder="1" applyAlignment="1">
      <alignment/>
    </xf>
    <xf numFmtId="164" fontId="7" fillId="33" borderId="85" xfId="0" applyNumberFormat="1" applyFont="1" applyFill="1" applyBorder="1" applyAlignment="1">
      <alignment/>
    </xf>
    <xf numFmtId="164" fontId="7" fillId="33" borderId="127" xfId="0" applyNumberFormat="1" applyFont="1" applyFill="1" applyBorder="1" applyAlignment="1">
      <alignment/>
    </xf>
    <xf numFmtId="164" fontId="4" fillId="33" borderId="64" xfId="0" applyNumberFormat="1" applyFont="1" applyFill="1" applyBorder="1" applyAlignment="1">
      <alignment/>
    </xf>
    <xf numFmtId="164" fontId="7" fillId="0" borderId="106" xfId="0" applyNumberFormat="1" applyFont="1" applyBorder="1" applyAlignment="1">
      <alignment/>
    </xf>
    <xf numFmtId="164" fontId="7" fillId="0" borderId="109" xfId="0" applyNumberFormat="1" applyFont="1" applyBorder="1" applyAlignment="1">
      <alignment/>
    </xf>
    <xf numFmtId="164" fontId="4" fillId="0" borderId="84" xfId="0" applyNumberFormat="1" applyFont="1" applyBorder="1" applyAlignment="1">
      <alignment/>
    </xf>
    <xf numFmtId="164" fontId="4" fillId="0" borderId="104" xfId="0" applyNumberFormat="1" applyFont="1" applyBorder="1" applyAlignment="1">
      <alignment/>
    </xf>
    <xf numFmtId="164" fontId="4" fillId="33" borderId="69" xfId="0" applyNumberFormat="1" applyFont="1" applyFill="1" applyBorder="1" applyAlignment="1">
      <alignment/>
    </xf>
    <xf numFmtId="164" fontId="7" fillId="0" borderId="69" xfId="0" applyNumberFormat="1" applyFont="1" applyBorder="1" applyAlignment="1">
      <alignment/>
    </xf>
    <xf numFmtId="164" fontId="4" fillId="0" borderId="95" xfId="0" applyNumberFormat="1" applyFont="1" applyBorder="1" applyAlignment="1">
      <alignment/>
    </xf>
    <xf numFmtId="164" fontId="4" fillId="0" borderId="128" xfId="0" applyNumberFormat="1" applyFont="1" applyBorder="1" applyAlignment="1">
      <alignment/>
    </xf>
    <xf numFmtId="164" fontId="7" fillId="33" borderId="129" xfId="0" applyNumberFormat="1" applyFont="1" applyFill="1" applyBorder="1" applyAlignment="1">
      <alignment/>
    </xf>
    <xf numFmtId="164" fontId="7" fillId="33" borderId="124" xfId="0" applyNumberFormat="1" applyFont="1" applyFill="1" applyBorder="1" applyAlignment="1">
      <alignment/>
    </xf>
    <xf numFmtId="164" fontId="4" fillId="0" borderId="107" xfId="0" applyNumberFormat="1" applyFont="1" applyBorder="1" applyAlignment="1">
      <alignment/>
    </xf>
    <xf numFmtId="164" fontId="7" fillId="33" borderId="126" xfId="0" applyNumberFormat="1" applyFont="1" applyFill="1" applyBorder="1" applyAlignment="1">
      <alignment/>
    </xf>
    <xf numFmtId="164" fontId="7" fillId="33" borderId="86" xfId="0" applyNumberFormat="1" applyFont="1" applyFill="1" applyBorder="1" applyAlignment="1">
      <alignment/>
    </xf>
    <xf numFmtId="164" fontId="7" fillId="33" borderId="130" xfId="0" applyNumberFormat="1" applyFont="1" applyFill="1" applyBorder="1" applyAlignment="1">
      <alignment/>
    </xf>
    <xf numFmtId="164" fontId="7" fillId="0" borderId="110" xfId="0" applyNumberFormat="1" applyFont="1" applyBorder="1" applyAlignment="1">
      <alignment/>
    </xf>
    <xf numFmtId="164" fontId="7" fillId="0" borderId="104" xfId="0" applyNumberFormat="1" applyFont="1" applyBorder="1" applyAlignment="1">
      <alignment/>
    </xf>
    <xf numFmtId="164" fontId="7" fillId="0" borderId="105" xfId="0" applyNumberFormat="1" applyFont="1" applyBorder="1" applyAlignment="1">
      <alignment/>
    </xf>
    <xf numFmtId="0" fontId="7" fillId="0" borderId="131" xfId="0" applyFont="1" applyBorder="1" applyAlignment="1">
      <alignment/>
    </xf>
    <xf numFmtId="164" fontId="7" fillId="0" borderId="32" xfId="0" applyNumberFormat="1" applyFont="1" applyBorder="1" applyAlignment="1">
      <alignment/>
    </xf>
    <xf numFmtId="0" fontId="7" fillId="0" borderId="75" xfId="0" applyFont="1" applyBorder="1" applyAlignment="1">
      <alignment/>
    </xf>
    <xf numFmtId="164" fontId="7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64" fontId="7" fillId="0" borderId="25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4" fillId="34" borderId="2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7" fillId="0" borderId="132" xfId="0" applyNumberFormat="1" applyFont="1" applyBorder="1" applyAlignment="1">
      <alignment/>
    </xf>
    <xf numFmtId="164" fontId="7" fillId="0" borderId="133" xfId="0" applyNumberFormat="1" applyFont="1" applyBorder="1" applyAlignment="1">
      <alignment/>
    </xf>
    <xf numFmtId="164" fontId="2" fillId="0" borderId="99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/>
    </xf>
    <xf numFmtId="0" fontId="3" fillId="35" borderId="99" xfId="0" applyFont="1" applyFill="1" applyBorder="1" applyAlignment="1">
      <alignment vertical="top" wrapText="1"/>
    </xf>
    <xf numFmtId="0" fontId="3" fillId="35" borderId="100" xfId="0" applyFont="1" applyFill="1" applyBorder="1" applyAlignment="1">
      <alignment vertical="top" wrapText="1"/>
    </xf>
    <xf numFmtId="0" fontId="3" fillId="35" borderId="101" xfId="0" applyFont="1" applyFill="1" applyBorder="1" applyAlignment="1">
      <alignment vertical="top" wrapText="1"/>
    </xf>
    <xf numFmtId="165" fontId="3" fillId="35" borderId="99" xfId="0" applyNumberFormat="1" applyFont="1" applyFill="1" applyBorder="1" applyAlignment="1">
      <alignment horizontal="center" vertical="top" wrapText="1"/>
    </xf>
    <xf numFmtId="0" fontId="4" fillId="0" borderId="73" xfId="0" applyFont="1" applyBorder="1" applyAlignment="1">
      <alignment horizontal="center" vertical="center" wrapText="1"/>
    </xf>
    <xf numFmtId="0" fontId="2" fillId="0" borderId="0" xfId="0" applyFont="1" applyAlignment="1">
      <alignment horizontal="left" indent="15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4" xfId="0" applyBorder="1" applyAlignment="1">
      <alignment/>
    </xf>
    <xf numFmtId="0" fontId="12" fillId="0" borderId="135" xfId="46" applyFont="1" applyBorder="1">
      <alignment/>
      <protection/>
    </xf>
    <xf numFmtId="2" fontId="7" fillId="0" borderId="135" xfId="0" applyNumberFormat="1" applyFont="1" applyBorder="1" applyAlignment="1">
      <alignment/>
    </xf>
    <xf numFmtId="2" fontId="4" fillId="0" borderId="135" xfId="0" applyNumberFormat="1" applyFont="1" applyBorder="1" applyAlignment="1">
      <alignment/>
    </xf>
    <xf numFmtId="2" fontId="7" fillId="0" borderId="136" xfId="0" applyNumberFormat="1" applyFont="1" applyBorder="1" applyAlignment="1">
      <alignment/>
    </xf>
    <xf numFmtId="2" fontId="0" fillId="0" borderId="135" xfId="0" applyNumberFormat="1" applyBorder="1" applyAlignment="1">
      <alignment/>
    </xf>
    <xf numFmtId="0" fontId="9" fillId="0" borderId="64" xfId="46" applyFont="1" applyBorder="1" applyAlignment="1">
      <alignment wrapText="1"/>
      <protection/>
    </xf>
    <xf numFmtId="2" fontId="7" fillId="0" borderId="64" xfId="0" applyNumberFormat="1" applyFont="1" applyBorder="1" applyAlignment="1">
      <alignment/>
    </xf>
    <xf numFmtId="2" fontId="4" fillId="0" borderId="64" xfId="0" applyNumberFormat="1" applyFont="1" applyBorder="1" applyAlignment="1">
      <alignment/>
    </xf>
    <xf numFmtId="2" fontId="7" fillId="0" borderId="95" xfId="0" applyNumberFormat="1" applyFont="1" applyBorder="1" applyAlignment="1">
      <alignment/>
    </xf>
    <xf numFmtId="0" fontId="0" fillId="0" borderId="64" xfId="0" applyBorder="1" applyAlignment="1">
      <alignment/>
    </xf>
    <xf numFmtId="0" fontId="12" fillId="0" borderId="64" xfId="46" applyFont="1" applyBorder="1" applyAlignment="1">
      <alignment wrapText="1"/>
      <protection/>
    </xf>
    <xf numFmtId="0" fontId="12" fillId="0" borderId="64" xfId="46" applyFont="1" applyBorder="1">
      <alignment/>
      <protection/>
    </xf>
    <xf numFmtId="0" fontId="0" fillId="36" borderId="64" xfId="0" applyFill="1" applyBorder="1" applyAlignment="1">
      <alignment/>
    </xf>
    <xf numFmtId="0" fontId="12" fillId="0" borderId="64" xfId="46" applyFont="1" applyBorder="1" applyAlignment="1">
      <alignment/>
      <protection/>
    </xf>
    <xf numFmtId="0" fontId="4" fillId="0" borderId="137" xfId="0" applyFont="1" applyBorder="1" applyAlignment="1">
      <alignment/>
    </xf>
    <xf numFmtId="0" fontId="12" fillId="0" borderId="64" xfId="0" applyFont="1" applyBorder="1" applyAlignment="1">
      <alignment wrapText="1"/>
    </xf>
    <xf numFmtId="2" fontId="7" fillId="0" borderId="138" xfId="0" applyNumberFormat="1" applyFont="1" applyBorder="1" applyAlignment="1">
      <alignment/>
    </xf>
    <xf numFmtId="2" fontId="4" fillId="0" borderId="138" xfId="0" applyNumberFormat="1" applyFont="1" applyBorder="1" applyAlignment="1">
      <alignment/>
    </xf>
    <xf numFmtId="0" fontId="12" fillId="0" borderId="139" xfId="0" applyFont="1" applyBorder="1" applyAlignment="1">
      <alignment wrapText="1"/>
    </xf>
    <xf numFmtId="2" fontId="0" fillId="0" borderId="64" xfId="0" applyNumberFormat="1" applyBorder="1" applyAlignment="1">
      <alignment/>
    </xf>
    <xf numFmtId="0" fontId="14" fillId="0" borderId="64" xfId="46" applyFont="1" applyFill="1" applyBorder="1">
      <alignment/>
      <protection/>
    </xf>
    <xf numFmtId="0" fontId="14" fillId="0" borderId="64" xfId="46" applyFont="1" applyBorder="1">
      <alignment/>
      <protection/>
    </xf>
    <xf numFmtId="2" fontId="7" fillId="36" borderId="95" xfId="0" applyNumberFormat="1" applyFont="1" applyFill="1" applyBorder="1" applyAlignment="1">
      <alignment/>
    </xf>
    <xf numFmtId="0" fontId="4" fillId="0" borderId="84" xfId="0" applyFont="1" applyBorder="1" applyAlignment="1">
      <alignment horizontal="left"/>
    </xf>
    <xf numFmtId="0" fontId="12" fillId="0" borderId="64" xfId="46" applyFont="1" applyBorder="1" applyAlignment="1">
      <alignment vertical="top" wrapText="1"/>
      <protection/>
    </xf>
    <xf numFmtId="0" fontId="4" fillId="0" borderId="111" xfId="0" applyFont="1" applyBorder="1" applyAlignment="1">
      <alignment horizontal="left"/>
    </xf>
    <xf numFmtId="0" fontId="12" fillId="0" borderId="65" xfId="46" applyFont="1" applyBorder="1" applyAlignment="1">
      <alignment vertical="top" wrapText="1"/>
      <protection/>
    </xf>
    <xf numFmtId="2" fontId="7" fillId="0" borderId="65" xfId="0" applyNumberFormat="1" applyFont="1" applyBorder="1" applyAlignment="1">
      <alignment/>
    </xf>
    <xf numFmtId="2" fontId="4" fillId="0" borderId="65" xfId="0" applyNumberFormat="1" applyFont="1" applyBorder="1" applyAlignment="1">
      <alignment/>
    </xf>
    <xf numFmtId="2" fontId="7" fillId="0" borderId="113" xfId="0" applyNumberFormat="1" applyFont="1" applyBorder="1" applyAlignment="1">
      <alignment/>
    </xf>
    <xf numFmtId="0" fontId="4" fillId="0" borderId="93" xfId="0" applyFont="1" applyBorder="1" applyAlignment="1">
      <alignment horizontal="left"/>
    </xf>
    <xf numFmtId="0" fontId="12" fillId="0" borderId="94" xfId="46" applyFont="1" applyBorder="1">
      <alignment/>
      <protection/>
    </xf>
    <xf numFmtId="2" fontId="7" fillId="0" borderId="94" xfId="0" applyNumberFormat="1" applyFont="1" applyBorder="1" applyAlignment="1">
      <alignment/>
    </xf>
    <xf numFmtId="2" fontId="4" fillId="0" borderId="94" xfId="0" applyNumberFormat="1" applyFont="1" applyBorder="1" applyAlignment="1">
      <alignment/>
    </xf>
    <xf numFmtId="2" fontId="7" fillId="0" borderId="115" xfId="0" applyNumberFormat="1" applyFont="1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7" fillId="0" borderId="76" xfId="0" applyNumberFormat="1" applyFont="1" applyBorder="1" applyAlignment="1">
      <alignment/>
    </xf>
    <xf numFmtId="0" fontId="4" fillId="0" borderId="64" xfId="0" applyFont="1" applyBorder="1" applyAlignment="1">
      <alignment vertical="top"/>
    </xf>
    <xf numFmtId="164" fontId="4" fillId="0" borderId="140" xfId="0" applyNumberFormat="1" applyFont="1" applyBorder="1" applyAlignment="1">
      <alignment/>
    </xf>
    <xf numFmtId="164" fontId="7" fillId="0" borderId="140" xfId="0" applyNumberFormat="1" applyFont="1" applyBorder="1" applyAlignment="1">
      <alignment/>
    </xf>
    <xf numFmtId="164" fontId="7" fillId="0" borderId="64" xfId="0" applyNumberFormat="1" applyFont="1" applyBorder="1" applyAlignment="1">
      <alignment/>
    </xf>
    <xf numFmtId="164" fontId="7" fillId="0" borderId="24" xfId="0" applyNumberFormat="1" applyFont="1" applyBorder="1" applyAlignment="1">
      <alignment/>
    </xf>
    <xf numFmtId="0" fontId="4" fillId="0" borderId="64" xfId="0" applyFont="1" applyBorder="1" applyAlignment="1">
      <alignment horizontal="center" vertical="center" wrapText="1"/>
    </xf>
    <xf numFmtId="0" fontId="4" fillId="0" borderId="14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7" fillId="33" borderId="64" xfId="0" applyNumberFormat="1" applyFont="1" applyFill="1" applyBorder="1" applyAlignment="1">
      <alignment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64" xfId="0" applyFont="1" applyBorder="1" applyAlignment="1">
      <alignment horizontal="left"/>
    </xf>
    <xf numFmtId="0" fontId="4" fillId="0" borderId="65" xfId="0" applyFont="1" applyBorder="1" applyAlignment="1">
      <alignment horizontal="left"/>
    </xf>
    <xf numFmtId="0" fontId="4" fillId="0" borderId="135" xfId="0" applyFont="1" applyBorder="1" applyAlignment="1">
      <alignment horizontal="center"/>
    </xf>
    <xf numFmtId="0" fontId="4" fillId="0" borderId="135" xfId="0" applyFont="1" applyBorder="1" applyAlignment="1">
      <alignment horizontal="left"/>
    </xf>
    <xf numFmtId="0" fontId="4" fillId="0" borderId="93" xfId="0" applyFont="1" applyBorder="1" applyAlignment="1">
      <alignment horizontal="center"/>
    </xf>
    <xf numFmtId="0" fontId="4" fillId="0" borderId="94" xfId="0" applyFont="1" applyBorder="1" applyAlignment="1">
      <alignment horizontal="left"/>
    </xf>
    <xf numFmtId="0" fontId="4" fillId="0" borderId="94" xfId="0" applyFont="1" applyBorder="1" applyAlignment="1">
      <alignment horizontal="center"/>
    </xf>
    <xf numFmtId="0" fontId="4" fillId="0" borderId="142" xfId="0" applyFont="1" applyBorder="1" applyAlignment="1">
      <alignment horizontal="center"/>
    </xf>
    <xf numFmtId="164" fontId="4" fillId="0" borderId="135" xfId="0" applyNumberFormat="1" applyFont="1" applyBorder="1" applyAlignment="1">
      <alignment horizontal="right"/>
    </xf>
    <xf numFmtId="164" fontId="4" fillId="0" borderId="64" xfId="0" applyNumberFormat="1" applyFont="1" applyBorder="1" applyAlignment="1">
      <alignment horizontal="right"/>
    </xf>
    <xf numFmtId="164" fontId="4" fillId="0" borderId="65" xfId="0" applyNumberFormat="1" applyFont="1" applyBorder="1" applyAlignment="1">
      <alignment horizontal="right"/>
    </xf>
    <xf numFmtId="1" fontId="7" fillId="0" borderId="94" xfId="0" applyNumberFormat="1" applyFont="1" applyBorder="1" applyAlignment="1">
      <alignment horizontal="right"/>
    </xf>
    <xf numFmtId="0" fontId="4" fillId="0" borderId="143" xfId="0" applyFont="1" applyBorder="1" applyAlignment="1">
      <alignment horizontal="center"/>
    </xf>
    <xf numFmtId="0" fontId="4" fillId="0" borderId="143" xfId="0" applyFont="1" applyBorder="1" applyAlignment="1">
      <alignment horizontal="left"/>
    </xf>
    <xf numFmtId="0" fontId="4" fillId="0" borderId="89" xfId="0" applyFont="1" applyBorder="1" applyAlignment="1">
      <alignment horizontal="center"/>
    </xf>
    <xf numFmtId="0" fontId="4" fillId="0" borderId="106" xfId="0" applyFont="1" applyBorder="1" applyAlignment="1">
      <alignment/>
    </xf>
    <xf numFmtId="0" fontId="4" fillId="0" borderId="109" xfId="0" applyFont="1" applyBorder="1" applyAlignment="1">
      <alignment horizontal="center"/>
    </xf>
    <xf numFmtId="0" fontId="4" fillId="0" borderId="110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164" fontId="7" fillId="0" borderId="143" xfId="0" applyNumberFormat="1" applyFont="1" applyBorder="1" applyAlignment="1">
      <alignment horizontal="right"/>
    </xf>
    <xf numFmtId="0" fontId="4" fillId="0" borderId="52" xfId="0" applyFont="1" applyBorder="1" applyAlignment="1">
      <alignment vertical="top"/>
    </xf>
    <xf numFmtId="164" fontId="4" fillId="0" borderId="144" xfId="0" applyNumberFormat="1" applyFont="1" applyBorder="1" applyAlignment="1">
      <alignment/>
    </xf>
    <xf numFmtId="0" fontId="10" fillId="0" borderId="145" xfId="0" applyFont="1" applyBorder="1" applyAlignment="1">
      <alignment wrapText="1"/>
    </xf>
    <xf numFmtId="164" fontId="7" fillId="0" borderId="146" xfId="0" applyNumberFormat="1" applyFont="1" applyBorder="1" applyAlignment="1">
      <alignment/>
    </xf>
    <xf numFmtId="164" fontId="7" fillId="0" borderId="90" xfId="0" applyNumberFormat="1" applyFont="1" applyBorder="1" applyAlignment="1">
      <alignment/>
    </xf>
    <xf numFmtId="0" fontId="4" fillId="0" borderId="135" xfId="0" applyFont="1" applyBorder="1" applyAlignment="1">
      <alignment vertical="top"/>
    </xf>
    <xf numFmtId="164" fontId="7" fillId="0" borderId="135" xfId="0" applyNumberFormat="1" applyFont="1" applyBorder="1" applyAlignment="1">
      <alignment/>
    </xf>
    <xf numFmtId="164" fontId="7" fillId="0" borderId="147" xfId="0" applyNumberFormat="1" applyFont="1" applyBorder="1" applyAlignment="1">
      <alignment/>
    </xf>
    <xf numFmtId="164" fontId="7" fillId="0" borderId="148" xfId="0" applyNumberFormat="1" applyFont="1" applyBorder="1" applyAlignment="1">
      <alignment/>
    </xf>
    <xf numFmtId="164" fontId="7" fillId="0" borderId="149" xfId="0" applyNumberFormat="1" applyFont="1" applyBorder="1" applyAlignment="1">
      <alignment/>
    </xf>
    <xf numFmtId="0" fontId="4" fillId="0" borderId="150" xfId="0" applyFont="1" applyBorder="1" applyAlignment="1">
      <alignment vertical="top"/>
    </xf>
    <xf numFmtId="164" fontId="7" fillId="0" borderId="143" xfId="0" applyNumberFormat="1" applyFont="1" applyBorder="1" applyAlignment="1">
      <alignment/>
    </xf>
    <xf numFmtId="164" fontId="7" fillId="0" borderId="151" xfId="0" applyNumberFormat="1" applyFont="1" applyBorder="1" applyAlignment="1">
      <alignment/>
    </xf>
    <xf numFmtId="164" fontId="7" fillId="0" borderId="136" xfId="0" applyNumberFormat="1" applyFont="1" applyBorder="1" applyAlignment="1">
      <alignment/>
    </xf>
    <xf numFmtId="164" fontId="7" fillId="0" borderId="152" xfId="0" applyNumberFormat="1" applyFont="1" applyBorder="1" applyAlignment="1">
      <alignment/>
    </xf>
    <xf numFmtId="164" fontId="7" fillId="0" borderId="138" xfId="0" applyNumberFormat="1" applyFont="1" applyBorder="1" applyAlignment="1">
      <alignment/>
    </xf>
    <xf numFmtId="164" fontId="7" fillId="0" borderId="153" xfId="0" applyNumberFormat="1" applyFont="1" applyBorder="1" applyAlignment="1">
      <alignment/>
    </xf>
    <xf numFmtId="164" fontId="7" fillId="0" borderId="154" xfId="0" applyNumberFormat="1" applyFont="1" applyBorder="1" applyAlignment="1">
      <alignment/>
    </xf>
    <xf numFmtId="164" fontId="7" fillId="0" borderId="155" xfId="0" applyNumberFormat="1" applyFont="1" applyBorder="1" applyAlignment="1">
      <alignment/>
    </xf>
    <xf numFmtId="164" fontId="7" fillId="0" borderId="156" xfId="0" applyNumberFormat="1" applyFont="1" applyBorder="1" applyAlignment="1">
      <alignment/>
    </xf>
    <xf numFmtId="164" fontId="7" fillId="0" borderId="157" xfId="0" applyNumberFormat="1" applyFont="1" applyBorder="1" applyAlignment="1">
      <alignment/>
    </xf>
    <xf numFmtId="164" fontId="7" fillId="0" borderId="158" xfId="0" applyNumberFormat="1" applyFont="1" applyBorder="1" applyAlignment="1">
      <alignment/>
    </xf>
    <xf numFmtId="164" fontId="7" fillId="0" borderId="134" xfId="0" applyNumberFormat="1" applyFont="1" applyBorder="1" applyAlignment="1">
      <alignment/>
    </xf>
    <xf numFmtId="164" fontId="7" fillId="0" borderId="159" xfId="0" applyNumberFormat="1" applyFont="1" applyBorder="1" applyAlignment="1">
      <alignment/>
    </xf>
    <xf numFmtId="0" fontId="7" fillId="0" borderId="151" xfId="0" applyFont="1" applyBorder="1" applyAlignment="1">
      <alignment wrapText="1"/>
    </xf>
    <xf numFmtId="0" fontId="7" fillId="0" borderId="63" xfId="0" applyFont="1" applyBorder="1" applyAlignment="1">
      <alignment wrapText="1"/>
    </xf>
    <xf numFmtId="0" fontId="11" fillId="33" borderId="31" xfId="0" applyFont="1" applyFill="1" applyBorder="1" applyAlignment="1">
      <alignment wrapText="1"/>
    </xf>
    <xf numFmtId="0" fontId="7" fillId="33" borderId="63" xfId="0" applyFont="1" applyFill="1" applyBorder="1" applyAlignment="1">
      <alignment wrapText="1"/>
    </xf>
    <xf numFmtId="0" fontId="7" fillId="0" borderId="137" xfId="0" applyFont="1" applyBorder="1" applyAlignment="1">
      <alignment/>
    </xf>
    <xf numFmtId="0" fontId="11" fillId="0" borderId="31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160" xfId="0" applyFont="1" applyBorder="1" applyAlignment="1">
      <alignment wrapText="1"/>
    </xf>
    <xf numFmtId="0" fontId="7" fillId="0" borderId="161" xfId="0" applyFont="1" applyBorder="1" applyAlignment="1">
      <alignment wrapText="1"/>
    </xf>
    <xf numFmtId="164" fontId="7" fillId="0" borderId="144" xfId="0" applyNumberFormat="1" applyFont="1" applyBorder="1" applyAlignment="1">
      <alignment/>
    </xf>
    <xf numFmtId="164" fontId="7" fillId="0" borderId="76" xfId="0" applyNumberFormat="1" applyFont="1" applyBorder="1" applyAlignment="1">
      <alignment/>
    </xf>
    <xf numFmtId="164" fontId="7" fillId="0" borderId="162" xfId="0" applyNumberFormat="1" applyFont="1" applyBorder="1" applyAlignment="1">
      <alignment/>
    </xf>
    <xf numFmtId="164" fontId="7" fillId="0" borderId="163" xfId="0" applyNumberFormat="1" applyFont="1" applyBorder="1" applyAlignment="1">
      <alignment/>
    </xf>
    <xf numFmtId="164" fontId="7" fillId="0" borderId="60" xfId="0" applyNumberFormat="1" applyFont="1" applyBorder="1" applyAlignment="1">
      <alignment/>
    </xf>
    <xf numFmtId="164" fontId="7" fillId="0" borderId="139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96" xfId="0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164" fontId="7" fillId="0" borderId="121" xfId="0" applyNumberFormat="1" applyFont="1" applyBorder="1" applyAlignment="1">
      <alignment/>
    </xf>
    <xf numFmtId="164" fontId="7" fillId="0" borderId="140" xfId="0" applyNumberFormat="1" applyFont="1" applyBorder="1" applyAlignment="1">
      <alignment/>
    </xf>
    <xf numFmtId="0" fontId="4" fillId="0" borderId="65" xfId="0" applyFont="1" applyBorder="1" applyAlignment="1">
      <alignment wrapText="1"/>
    </xf>
    <xf numFmtId="0" fontId="4" fillId="0" borderId="65" xfId="0" applyFont="1" applyBorder="1" applyAlignment="1">
      <alignment wrapText="1"/>
    </xf>
    <xf numFmtId="0" fontId="4" fillId="0" borderId="164" xfId="0" applyFont="1" applyBorder="1" applyAlignment="1">
      <alignment horizontal="center"/>
    </xf>
    <xf numFmtId="0" fontId="4" fillId="36" borderId="165" xfId="0" applyFont="1" applyFill="1" applyBorder="1" applyAlignment="1">
      <alignment vertical="top" wrapText="1"/>
    </xf>
    <xf numFmtId="0" fontId="7" fillId="0" borderId="166" xfId="0" applyFont="1" applyBorder="1" applyAlignment="1">
      <alignment wrapText="1"/>
    </xf>
    <xf numFmtId="164" fontId="4" fillId="0" borderId="166" xfId="0" applyNumberFormat="1" applyFont="1" applyBorder="1" applyAlignment="1">
      <alignment/>
    </xf>
    <xf numFmtId="164" fontId="7" fillId="0" borderId="167" xfId="0" applyNumberFormat="1" applyFont="1" applyBorder="1" applyAlignment="1">
      <alignment/>
    </xf>
    <xf numFmtId="164" fontId="4" fillId="0" borderId="94" xfId="0" applyNumberFormat="1" applyFont="1" applyBorder="1" applyAlignment="1">
      <alignment horizontal="right"/>
    </xf>
    <xf numFmtId="0" fontId="7" fillId="0" borderId="142" xfId="0" applyFont="1" applyBorder="1" applyAlignment="1">
      <alignment horizontal="right"/>
    </xf>
    <xf numFmtId="0" fontId="7" fillId="0" borderId="31" xfId="0" applyFont="1" applyBorder="1" applyAlignment="1">
      <alignment/>
    </xf>
    <xf numFmtId="0" fontId="7" fillId="0" borderId="31" xfId="0" applyFont="1" applyBorder="1" applyAlignment="1">
      <alignment vertical="top" wrapText="1"/>
    </xf>
    <xf numFmtId="164" fontId="4" fillId="0" borderId="50" xfId="0" applyNumberFormat="1" applyFont="1" applyBorder="1" applyAlignment="1">
      <alignment/>
    </xf>
    <xf numFmtId="164" fontId="7" fillId="33" borderId="89" xfId="0" applyNumberFormat="1" applyFont="1" applyFill="1" applyBorder="1" applyAlignment="1">
      <alignment/>
    </xf>
    <xf numFmtId="164" fontId="7" fillId="33" borderId="67" xfId="0" applyNumberFormat="1" applyFont="1" applyFill="1" applyBorder="1" applyAlignment="1">
      <alignment/>
    </xf>
    <xf numFmtId="164" fontId="7" fillId="33" borderId="90" xfId="0" applyNumberFormat="1" applyFont="1" applyFill="1" applyBorder="1" applyAlignment="1">
      <alignment/>
    </xf>
    <xf numFmtId="0" fontId="4" fillId="0" borderId="139" xfId="0" applyFont="1" applyBorder="1" applyAlignment="1">
      <alignment wrapText="1"/>
    </xf>
    <xf numFmtId="0" fontId="4" fillId="0" borderId="108" xfId="0" applyFont="1" applyBorder="1" applyAlignment="1">
      <alignment/>
    </xf>
    <xf numFmtId="0" fontId="4" fillId="0" borderId="96" xfId="0" applyFont="1" applyBorder="1" applyAlignment="1">
      <alignment/>
    </xf>
    <xf numFmtId="0" fontId="4" fillId="0" borderId="125" xfId="0" applyFont="1" applyBorder="1" applyAlignment="1">
      <alignment vertical="top"/>
    </xf>
    <xf numFmtId="0" fontId="7" fillId="0" borderId="139" xfId="0" applyFont="1" applyBorder="1" applyAlignment="1">
      <alignment wrapText="1"/>
    </xf>
    <xf numFmtId="0" fontId="7" fillId="33" borderId="30" xfId="0" applyFont="1" applyFill="1" applyBorder="1" applyAlignment="1">
      <alignment wrapText="1"/>
    </xf>
    <xf numFmtId="0" fontId="4" fillId="0" borderId="39" xfId="0" applyFont="1" applyBorder="1" applyAlignment="1">
      <alignment vertical="top" wrapText="1"/>
    </xf>
    <xf numFmtId="0" fontId="4" fillId="34" borderId="39" xfId="0" applyFont="1" applyFill="1" applyBorder="1" applyAlignment="1">
      <alignment vertical="top" wrapText="1"/>
    </xf>
    <xf numFmtId="0" fontId="7" fillId="0" borderId="139" xfId="0" applyFont="1" applyBorder="1" applyAlignment="1">
      <alignment/>
    </xf>
    <xf numFmtId="0" fontId="4" fillId="0" borderId="139" xfId="0" applyFont="1" applyBorder="1" applyAlignment="1">
      <alignment/>
    </xf>
    <xf numFmtId="0" fontId="7" fillId="0" borderId="168" xfId="0" applyFont="1" applyBorder="1" applyAlignment="1">
      <alignment/>
    </xf>
    <xf numFmtId="164" fontId="4" fillId="0" borderId="35" xfId="0" applyNumberFormat="1" applyFont="1" applyBorder="1" applyAlignment="1">
      <alignment/>
    </xf>
    <xf numFmtId="164" fontId="4" fillId="0" borderId="138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0" fontId="4" fillId="0" borderId="110" xfId="0" applyFont="1" applyBorder="1" applyAlignment="1">
      <alignment/>
    </xf>
    <xf numFmtId="164" fontId="4" fillId="0" borderId="84" xfId="0" applyNumberFormat="1" applyFont="1" applyBorder="1" applyAlignment="1">
      <alignment/>
    </xf>
    <xf numFmtId="0" fontId="4" fillId="0" borderId="70" xfId="0" applyFont="1" applyBorder="1" applyAlignment="1">
      <alignment/>
    </xf>
    <xf numFmtId="164" fontId="4" fillId="0" borderId="169" xfId="0" applyNumberFormat="1" applyFont="1" applyBorder="1" applyAlignment="1">
      <alignment/>
    </xf>
    <xf numFmtId="0" fontId="7" fillId="0" borderId="78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164" fontId="7" fillId="0" borderId="169" xfId="0" applyNumberFormat="1" applyFont="1" applyBorder="1" applyAlignment="1">
      <alignment/>
    </xf>
    <xf numFmtId="164" fontId="7" fillId="0" borderId="79" xfId="0" applyNumberFormat="1" applyFont="1" applyBorder="1" applyAlignment="1">
      <alignment/>
    </xf>
    <xf numFmtId="164" fontId="7" fillId="0" borderId="169" xfId="0" applyNumberFormat="1" applyFont="1" applyBorder="1" applyAlignment="1">
      <alignment/>
    </xf>
    <xf numFmtId="164" fontId="4" fillId="0" borderId="77" xfId="0" applyNumberFormat="1" applyFont="1" applyBorder="1" applyAlignment="1">
      <alignment horizontal="right"/>
    </xf>
    <xf numFmtId="164" fontId="7" fillId="0" borderId="77" xfId="0" applyNumberFormat="1" applyFont="1" applyBorder="1" applyAlignment="1">
      <alignment horizontal="right"/>
    </xf>
    <xf numFmtId="164" fontId="7" fillId="0" borderId="81" xfId="0" applyNumberFormat="1" applyFont="1" applyBorder="1" applyAlignment="1">
      <alignment/>
    </xf>
    <xf numFmtId="164" fontId="7" fillId="0" borderId="83" xfId="0" applyNumberFormat="1" applyFont="1" applyBorder="1" applyAlignment="1">
      <alignment horizontal="right"/>
    </xf>
    <xf numFmtId="0" fontId="4" fillId="0" borderId="138" xfId="0" applyFont="1" applyBorder="1" applyAlignment="1">
      <alignment/>
    </xf>
    <xf numFmtId="0" fontId="4" fillId="0" borderId="106" xfId="0" applyFont="1" applyBorder="1" applyAlignment="1">
      <alignment/>
    </xf>
    <xf numFmtId="0" fontId="4" fillId="0" borderId="109" xfId="0" applyFont="1" applyBorder="1" applyAlignment="1">
      <alignment horizontal="center" vertical="center" wrapText="1"/>
    </xf>
    <xf numFmtId="0" fontId="4" fillId="0" borderId="84" xfId="0" applyFont="1" applyBorder="1" applyAlignment="1">
      <alignment/>
    </xf>
    <xf numFmtId="0" fontId="4" fillId="0" borderId="70" xfId="0" applyFont="1" applyBorder="1" applyAlignment="1">
      <alignment/>
    </xf>
    <xf numFmtId="164" fontId="7" fillId="0" borderId="76" xfId="0" applyNumberFormat="1" applyFont="1" applyBorder="1" applyAlignment="1">
      <alignment horizontal="right" vertical="center" wrapText="1"/>
    </xf>
    <xf numFmtId="164" fontId="7" fillId="0" borderId="78" xfId="0" applyNumberFormat="1" applyFont="1" applyBorder="1" applyAlignment="1">
      <alignment horizontal="right" vertical="center" wrapText="1"/>
    </xf>
    <xf numFmtId="164" fontId="4" fillId="0" borderId="79" xfId="0" applyNumberFormat="1" applyFont="1" applyBorder="1" applyAlignment="1">
      <alignment horizontal="right"/>
    </xf>
    <xf numFmtId="0" fontId="4" fillId="0" borderId="77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164" fontId="7" fillId="0" borderId="79" xfId="0" applyNumberFormat="1" applyFont="1" applyBorder="1" applyAlignment="1">
      <alignment horizontal="right" vertical="center" wrapText="1"/>
    </xf>
    <xf numFmtId="164" fontId="4" fillId="0" borderId="78" xfId="0" applyNumberFormat="1" applyFont="1" applyBorder="1" applyAlignment="1">
      <alignment/>
    </xf>
    <xf numFmtId="164" fontId="4" fillId="0" borderId="160" xfId="0" applyNumberFormat="1" applyFont="1" applyBorder="1" applyAlignment="1">
      <alignment/>
    </xf>
    <xf numFmtId="164" fontId="7" fillId="0" borderId="160" xfId="0" applyNumberFormat="1" applyFont="1" applyBorder="1" applyAlignment="1">
      <alignment/>
    </xf>
    <xf numFmtId="164" fontId="4" fillId="0" borderId="92" xfId="0" applyNumberFormat="1" applyFont="1" applyBorder="1" applyAlignment="1">
      <alignment/>
    </xf>
    <xf numFmtId="0" fontId="4" fillId="0" borderId="95" xfId="0" applyFont="1" applyBorder="1" applyAlignment="1">
      <alignment/>
    </xf>
    <xf numFmtId="0" fontId="7" fillId="0" borderId="76" xfId="0" applyFont="1" applyBorder="1" applyAlignment="1">
      <alignment horizontal="center" vertical="center" wrapText="1"/>
    </xf>
    <xf numFmtId="166" fontId="4" fillId="0" borderId="79" xfId="0" applyNumberFormat="1" applyFont="1" applyBorder="1" applyAlignment="1">
      <alignment/>
    </xf>
    <xf numFmtId="166" fontId="4" fillId="0" borderId="77" xfId="0" applyNumberFormat="1" applyFont="1" applyBorder="1" applyAlignment="1">
      <alignment/>
    </xf>
    <xf numFmtId="164" fontId="7" fillId="0" borderId="142" xfId="0" applyNumberFormat="1" applyFont="1" applyBorder="1" applyAlignment="1">
      <alignment/>
    </xf>
    <xf numFmtId="0" fontId="4" fillId="0" borderId="153" xfId="0" applyFont="1" applyBorder="1" applyAlignment="1">
      <alignment/>
    </xf>
    <xf numFmtId="0" fontId="4" fillId="0" borderId="135" xfId="0" applyFont="1" applyBorder="1" applyAlignment="1">
      <alignment horizontal="center" vertical="center" wrapText="1"/>
    </xf>
    <xf numFmtId="0" fontId="4" fillId="0" borderId="136" xfId="0" applyFont="1" applyBorder="1" applyAlignment="1">
      <alignment/>
    </xf>
    <xf numFmtId="0" fontId="4" fillId="0" borderId="83" xfId="0" applyFont="1" applyBorder="1" applyAlignment="1">
      <alignment horizontal="center" vertical="center" wrapText="1"/>
    </xf>
    <xf numFmtId="0" fontId="4" fillId="0" borderId="141" xfId="0" applyFont="1" applyFill="1" applyBorder="1" applyAlignment="1">
      <alignment horizontal="center" vertical="top"/>
    </xf>
    <xf numFmtId="0" fontId="11" fillId="0" borderId="31" xfId="0" applyFont="1" applyBorder="1" applyAlignment="1">
      <alignment/>
    </xf>
    <xf numFmtId="0" fontId="7" fillId="0" borderId="34" xfId="0" applyFont="1" applyBorder="1" applyAlignment="1">
      <alignment/>
    </xf>
    <xf numFmtId="164" fontId="4" fillId="0" borderId="80" xfId="0" applyNumberFormat="1" applyFont="1" applyBorder="1" applyAlignment="1">
      <alignment/>
    </xf>
    <xf numFmtId="0" fontId="7" fillId="0" borderId="63" xfId="0" applyFont="1" applyBorder="1" applyAlignment="1">
      <alignment/>
    </xf>
    <xf numFmtId="164" fontId="7" fillId="0" borderId="170" xfId="0" applyNumberFormat="1" applyFont="1" applyBorder="1" applyAlignment="1">
      <alignment/>
    </xf>
    <xf numFmtId="164" fontId="7" fillId="0" borderId="171" xfId="0" applyNumberFormat="1" applyFont="1" applyBorder="1" applyAlignment="1">
      <alignment/>
    </xf>
    <xf numFmtId="164" fontId="7" fillId="0" borderId="172" xfId="0" applyNumberFormat="1" applyFont="1" applyBorder="1" applyAlignment="1">
      <alignment/>
    </xf>
    <xf numFmtId="164" fontId="7" fillId="0" borderId="6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73" xfId="0" applyFont="1" applyBorder="1" applyAlignment="1">
      <alignment/>
    </xf>
    <xf numFmtId="0" fontId="5" fillId="0" borderId="107" xfId="0" applyFont="1" applyBorder="1" applyAlignment="1">
      <alignment wrapText="1"/>
    </xf>
    <xf numFmtId="0" fontId="5" fillId="0" borderId="174" xfId="0" applyFont="1" applyBorder="1" applyAlignment="1">
      <alignment/>
    </xf>
    <xf numFmtId="0" fontId="5" fillId="0" borderId="175" xfId="0" applyFont="1" applyBorder="1" applyAlignment="1">
      <alignment/>
    </xf>
    <xf numFmtId="0" fontId="5" fillId="0" borderId="176" xfId="0" applyFont="1" applyBorder="1" applyAlignment="1">
      <alignment/>
    </xf>
    <xf numFmtId="0" fontId="5" fillId="0" borderId="110" xfId="0" applyFont="1" applyBorder="1" applyAlignment="1">
      <alignment/>
    </xf>
    <xf numFmtId="0" fontId="5" fillId="0" borderId="65" xfId="0" applyFont="1" applyFill="1" applyBorder="1" applyAlignment="1">
      <alignment wrapText="1"/>
    </xf>
    <xf numFmtId="0" fontId="5" fillId="0" borderId="177" xfId="0" applyFont="1" applyBorder="1" applyAlignment="1">
      <alignment/>
    </xf>
    <xf numFmtId="0" fontId="5" fillId="0" borderId="166" xfId="0" applyFont="1" applyBorder="1" applyAlignment="1">
      <alignment wrapText="1"/>
    </xf>
    <xf numFmtId="0" fontId="5" fillId="0" borderId="178" xfId="0" applyFont="1" applyBorder="1" applyAlignment="1">
      <alignment/>
    </xf>
    <xf numFmtId="0" fontId="5" fillId="0" borderId="166" xfId="0" applyFont="1" applyBorder="1" applyAlignment="1">
      <alignment/>
    </xf>
    <xf numFmtId="0" fontId="5" fillId="0" borderId="64" xfId="0" applyFont="1" applyFill="1" applyBorder="1" applyAlignment="1">
      <alignment/>
    </xf>
    <xf numFmtId="0" fontId="66" fillId="0" borderId="0" xfId="0" applyFont="1" applyAlignment="1">
      <alignment wrapText="1"/>
    </xf>
    <xf numFmtId="0" fontId="67" fillId="0" borderId="95" xfId="0" applyFont="1" applyFill="1" applyBorder="1" applyAlignment="1">
      <alignment wrapText="1"/>
    </xf>
    <xf numFmtId="0" fontId="67" fillId="0" borderId="84" xfId="0" applyFont="1" applyFill="1" applyBorder="1" applyAlignment="1">
      <alignment horizontal="center"/>
    </xf>
    <xf numFmtId="0" fontId="68" fillId="0" borderId="64" xfId="0" applyFont="1" applyFill="1" applyBorder="1" applyAlignment="1">
      <alignment horizontal="center"/>
    </xf>
    <xf numFmtId="0" fontId="68" fillId="0" borderId="70" xfId="0" applyFont="1" applyFill="1" applyBorder="1" applyAlignment="1">
      <alignment horizontal="center"/>
    </xf>
    <xf numFmtId="0" fontId="5" fillId="0" borderId="138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4" xfId="0" applyFont="1" applyFill="1" applyBorder="1" applyAlignment="1">
      <alignment wrapText="1"/>
    </xf>
    <xf numFmtId="0" fontId="5" fillId="0" borderId="95" xfId="0" applyFont="1" applyFill="1" applyBorder="1" applyAlignment="1">
      <alignment wrapText="1"/>
    </xf>
    <xf numFmtId="0" fontId="5" fillId="0" borderId="84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67" fillId="0" borderId="138" xfId="0" applyFont="1" applyFill="1" applyBorder="1" applyAlignment="1">
      <alignment horizontal="center"/>
    </xf>
    <xf numFmtId="0" fontId="67" fillId="0" borderId="64" xfId="0" applyFont="1" applyFill="1" applyBorder="1" applyAlignment="1">
      <alignment horizontal="center"/>
    </xf>
    <xf numFmtId="4" fontId="67" fillId="0" borderId="6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138" xfId="0" applyNumberFormat="1" applyFont="1" applyFill="1" applyBorder="1" applyAlignment="1">
      <alignment horizontal="center"/>
    </xf>
    <xf numFmtId="165" fontId="4" fillId="0" borderId="138" xfId="0" applyNumberFormat="1" applyFont="1" applyFill="1" applyBorder="1" applyAlignment="1">
      <alignment horizontal="center"/>
    </xf>
    <xf numFmtId="0" fontId="5" fillId="0" borderId="95" xfId="0" applyFont="1" applyFill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center"/>
    </xf>
    <xf numFmtId="0" fontId="5" fillId="0" borderId="64" xfId="0" applyFont="1" applyFill="1" applyBorder="1" applyAlignment="1">
      <alignment horizontal="center" wrapText="1"/>
    </xf>
    <xf numFmtId="0" fontId="5" fillId="0" borderId="104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135" xfId="0" applyFont="1" applyFill="1" applyBorder="1" applyAlignment="1">
      <alignment horizontal="center" wrapText="1"/>
    </xf>
    <xf numFmtId="0" fontId="5" fillId="0" borderId="135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 wrapText="1"/>
    </xf>
    <xf numFmtId="0" fontId="5" fillId="0" borderId="138" xfId="0" applyFont="1" applyFill="1" applyBorder="1" applyAlignment="1">
      <alignment horizontal="center" wrapText="1"/>
    </xf>
    <xf numFmtId="165" fontId="67" fillId="0" borderId="64" xfId="0" applyNumberFormat="1" applyFont="1" applyFill="1" applyBorder="1" applyAlignment="1">
      <alignment horizontal="center"/>
    </xf>
    <xf numFmtId="0" fontId="5" fillId="0" borderId="64" xfId="0" applyFont="1" applyFill="1" applyBorder="1" applyAlignment="1">
      <alignment horizontal="left" vertical="top" wrapText="1"/>
    </xf>
    <xf numFmtId="172" fontId="5" fillId="0" borderId="84" xfId="0" applyNumberFormat="1" applyFont="1" applyFill="1" applyBorder="1" applyAlignment="1">
      <alignment horizontal="center" wrapText="1"/>
    </xf>
    <xf numFmtId="172" fontId="5" fillId="0" borderId="64" xfId="0" applyNumberFormat="1" applyFont="1" applyFill="1" applyBorder="1" applyAlignment="1">
      <alignment horizontal="center" wrapText="1"/>
    </xf>
    <xf numFmtId="172" fontId="5" fillId="0" borderId="70" xfId="0" applyNumberFormat="1" applyFont="1" applyFill="1" applyBorder="1" applyAlignment="1">
      <alignment horizontal="center" wrapText="1"/>
    </xf>
    <xf numFmtId="3" fontId="5" fillId="0" borderId="138" xfId="0" applyNumberFormat="1" applyFont="1" applyFill="1" applyBorder="1" applyAlignment="1">
      <alignment horizontal="center" wrapText="1"/>
    </xf>
    <xf numFmtId="4" fontId="5" fillId="0" borderId="64" xfId="0" applyNumberFormat="1" applyFont="1" applyFill="1" applyBorder="1" applyAlignment="1">
      <alignment horizontal="center" wrapText="1"/>
    </xf>
    <xf numFmtId="0" fontId="5" fillId="0" borderId="64" xfId="0" applyFont="1" applyFill="1" applyBorder="1" applyAlignment="1">
      <alignment vertical="center" wrapText="1"/>
    </xf>
    <xf numFmtId="4" fontId="5" fillId="0" borderId="84" xfId="0" applyNumberFormat="1" applyFont="1" applyFill="1" applyBorder="1" applyAlignment="1">
      <alignment horizontal="center"/>
    </xf>
    <xf numFmtId="0" fontId="5" fillId="0" borderId="70" xfId="0" applyFont="1" applyFill="1" applyBorder="1" applyAlignment="1">
      <alignment horizontal="left"/>
    </xf>
    <xf numFmtId="2" fontId="5" fillId="0" borderId="64" xfId="0" applyNumberFormat="1" applyFont="1" applyFill="1" applyBorder="1" applyAlignment="1">
      <alignment horizontal="center"/>
    </xf>
    <xf numFmtId="0" fontId="5" fillId="0" borderId="95" xfId="0" applyFont="1" applyFill="1" applyBorder="1" applyAlignment="1">
      <alignment/>
    </xf>
    <xf numFmtId="0" fontId="5" fillId="0" borderId="84" xfId="0" applyFont="1" applyFill="1" applyBorder="1" applyAlignment="1">
      <alignment horizontal="center" wrapText="1"/>
    </xf>
    <xf numFmtId="4" fontId="5" fillId="0" borderId="84" xfId="0" applyNumberFormat="1" applyFont="1" applyFill="1" applyBorder="1" applyAlignment="1">
      <alignment horizontal="center" wrapText="1"/>
    </xf>
    <xf numFmtId="4" fontId="5" fillId="0" borderId="64" xfId="0" applyNumberFormat="1" applyFont="1" applyFill="1" applyBorder="1" applyAlignment="1">
      <alignment horizontal="center"/>
    </xf>
    <xf numFmtId="4" fontId="5" fillId="0" borderId="70" xfId="0" applyNumberFormat="1" applyFont="1" applyFill="1" applyBorder="1" applyAlignment="1">
      <alignment horizontal="center"/>
    </xf>
    <xf numFmtId="172" fontId="5" fillId="0" borderId="64" xfId="0" applyNumberFormat="1" applyFont="1" applyFill="1" applyBorder="1" applyAlignment="1">
      <alignment horizontal="center"/>
    </xf>
    <xf numFmtId="0" fontId="69" fillId="0" borderId="64" xfId="0" applyFont="1" applyFill="1" applyBorder="1" applyAlignment="1">
      <alignment/>
    </xf>
    <xf numFmtId="0" fontId="5" fillId="0" borderId="138" xfId="0" applyFont="1" applyFill="1" applyBorder="1" applyAlignment="1">
      <alignment wrapText="1"/>
    </xf>
    <xf numFmtId="0" fontId="4" fillId="0" borderId="64" xfId="0" applyFont="1" applyFill="1" applyBorder="1" applyAlignment="1">
      <alignment/>
    </xf>
    <xf numFmtId="0" fontId="5" fillId="0" borderId="64" xfId="0" applyNumberFormat="1" applyFont="1" applyFill="1" applyBorder="1" applyAlignment="1">
      <alignment wrapText="1"/>
    </xf>
    <xf numFmtId="165" fontId="5" fillId="0" borderId="84" xfId="0" applyNumberFormat="1" applyFont="1" applyFill="1" applyBorder="1" applyAlignment="1">
      <alignment horizontal="center"/>
    </xf>
    <xf numFmtId="165" fontId="5" fillId="0" borderId="64" xfId="0" applyNumberFormat="1" applyFont="1" applyFill="1" applyBorder="1" applyAlignment="1">
      <alignment horizontal="center"/>
    </xf>
    <xf numFmtId="165" fontId="5" fillId="0" borderId="70" xfId="0" applyNumberFormat="1" applyFont="1" applyFill="1" applyBorder="1" applyAlignment="1">
      <alignment horizontal="center"/>
    </xf>
    <xf numFmtId="165" fontId="5" fillId="0" borderId="138" xfId="0" applyNumberFormat="1" applyFont="1" applyFill="1" applyBorder="1" applyAlignment="1">
      <alignment horizontal="center"/>
    </xf>
    <xf numFmtId="165" fontId="5" fillId="0" borderId="64" xfId="0" applyNumberFormat="1" applyFont="1" applyFill="1" applyBorder="1" applyAlignment="1" quotePrefix="1">
      <alignment horizontal="center"/>
    </xf>
    <xf numFmtId="0" fontId="5" fillId="0" borderId="65" xfId="0" applyFont="1" applyFill="1" applyBorder="1" applyAlignment="1">
      <alignment/>
    </xf>
    <xf numFmtId="165" fontId="15" fillId="0" borderId="65" xfId="0" applyNumberFormat="1" applyFont="1" applyFill="1" applyBorder="1" applyAlignment="1">
      <alignment/>
    </xf>
    <xf numFmtId="0" fontId="0" fillId="0" borderId="64" xfId="0" applyFill="1" applyBorder="1" applyAlignment="1">
      <alignment/>
    </xf>
    <xf numFmtId="165" fontId="70" fillId="0" borderId="64" xfId="0" applyNumberFormat="1" applyFont="1" applyFill="1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17" fillId="0" borderId="0" xfId="0" applyFont="1" applyAlignment="1">
      <alignment horizontal="left"/>
    </xf>
    <xf numFmtId="0" fontId="7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73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4" fillId="0" borderId="95" xfId="0" applyFont="1" applyBorder="1" applyAlignment="1">
      <alignment wrapText="1"/>
    </xf>
    <xf numFmtId="0" fontId="4" fillId="0" borderId="136" xfId="0" applyFont="1" applyBorder="1" applyAlignment="1">
      <alignment wrapText="1"/>
    </xf>
    <xf numFmtId="0" fontId="4" fillId="0" borderId="139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7" fillId="0" borderId="0" xfId="0" applyNumberFormat="1" applyFont="1" applyBorder="1" applyAlignment="1">
      <alignment horizontal="right" vertical="center" wrapText="1"/>
    </xf>
    <xf numFmtId="164" fontId="4" fillId="0" borderId="24" xfId="0" applyNumberFormat="1" applyFont="1" applyBorder="1" applyAlignment="1">
      <alignment horizontal="right" vertical="center" wrapText="1"/>
    </xf>
    <xf numFmtId="164" fontId="4" fillId="0" borderId="21" xfId="0" applyNumberFormat="1" applyFont="1" applyBorder="1" applyAlignment="1">
      <alignment horizontal="right" vertical="center" wrapText="1"/>
    </xf>
    <xf numFmtId="0" fontId="11" fillId="33" borderId="63" xfId="0" applyFont="1" applyFill="1" applyBorder="1" applyAlignment="1">
      <alignment wrapText="1"/>
    </xf>
    <xf numFmtId="164" fontId="4" fillId="0" borderId="0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172" xfId="0" applyNumberFormat="1" applyFont="1" applyBorder="1" applyAlignment="1">
      <alignment/>
    </xf>
    <xf numFmtId="164" fontId="12" fillId="0" borderId="7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93" xfId="46" applyFont="1" applyBorder="1" applyAlignment="1">
      <alignment wrapText="1"/>
      <protection/>
    </xf>
    <xf numFmtId="2" fontId="12" fillId="0" borderId="94" xfId="46" applyNumberFormat="1" applyFont="1" applyBorder="1">
      <alignment/>
      <protection/>
    </xf>
    <xf numFmtId="2" fontId="12" fillId="0" borderId="94" xfId="46" applyNumberFormat="1" applyFont="1" applyBorder="1" applyAlignment="1">
      <alignment horizontal="center"/>
      <protection/>
    </xf>
    <xf numFmtId="2" fontId="12" fillId="0" borderId="142" xfId="46" applyNumberFormat="1" applyFont="1" applyBorder="1">
      <alignment/>
      <protection/>
    </xf>
    <xf numFmtId="0" fontId="12" fillId="0" borderId="135" xfId="46" applyFont="1" applyBorder="1" applyAlignment="1">
      <alignment wrapText="1"/>
      <protection/>
    </xf>
    <xf numFmtId="2" fontId="9" fillId="0" borderId="135" xfId="46" applyNumberFormat="1" applyFont="1" applyBorder="1">
      <alignment/>
      <protection/>
    </xf>
    <xf numFmtId="2" fontId="12" fillId="0" borderId="135" xfId="46" applyNumberFormat="1" applyFont="1" applyBorder="1">
      <alignment/>
      <protection/>
    </xf>
    <xf numFmtId="0" fontId="9" fillId="0" borderId="64" xfId="46" applyFont="1" applyBorder="1" applyAlignment="1">
      <alignment horizontal="right" wrapText="1"/>
      <protection/>
    </xf>
    <xf numFmtId="1" fontId="9" fillId="0" borderId="64" xfId="46" applyNumberFormat="1" applyFont="1" applyBorder="1" applyAlignment="1">
      <alignment horizontal="center"/>
      <protection/>
    </xf>
    <xf numFmtId="2" fontId="9" fillId="0" borderId="64" xfId="46" applyNumberFormat="1" applyFont="1" applyBorder="1">
      <alignment/>
      <protection/>
    </xf>
    <xf numFmtId="0" fontId="12" fillId="0" borderId="64" xfId="46" applyFont="1" applyBorder="1" applyAlignment="1">
      <alignment/>
      <protection/>
    </xf>
    <xf numFmtId="2" fontId="9" fillId="0" borderId="64" xfId="46" applyNumberFormat="1" applyFont="1" applyBorder="1" applyAlignment="1">
      <alignment horizontal="center"/>
      <protection/>
    </xf>
    <xf numFmtId="2" fontId="9" fillId="0" borderId="64" xfId="46" applyNumberFormat="1" applyFont="1" applyBorder="1">
      <alignment/>
      <protection/>
    </xf>
    <xf numFmtId="0" fontId="9" fillId="0" borderId="64" xfId="46" applyFont="1" applyFill="1" applyBorder="1" applyAlignment="1">
      <alignment wrapText="1"/>
      <protection/>
    </xf>
    <xf numFmtId="2" fontId="9" fillId="0" borderId="64" xfId="0" applyNumberFormat="1" applyFont="1" applyBorder="1" applyAlignment="1">
      <alignment horizontal="center"/>
    </xf>
    <xf numFmtId="2" fontId="9" fillId="0" borderId="64" xfId="0" applyNumberFormat="1" applyFont="1" applyBorder="1" applyAlignment="1">
      <alignment horizontal="center"/>
    </xf>
    <xf numFmtId="0" fontId="12" fillId="0" borderId="64" xfId="46" applyFont="1" applyFill="1" applyBorder="1" applyAlignment="1">
      <alignment wrapText="1"/>
      <protection/>
    </xf>
    <xf numFmtId="2" fontId="12" fillId="0" borderId="64" xfId="46" applyNumberFormat="1" applyFont="1" applyBorder="1">
      <alignment/>
      <protection/>
    </xf>
    <xf numFmtId="1" fontId="9" fillId="0" borderId="64" xfId="0" applyNumberFormat="1" applyFont="1" applyBorder="1" applyAlignment="1">
      <alignment horizontal="center"/>
    </xf>
    <xf numFmtId="0" fontId="12" fillId="0" borderId="64" xfId="46" applyFont="1" applyFill="1" applyBorder="1" applyAlignment="1">
      <alignment horizontal="right" wrapText="1"/>
      <protection/>
    </xf>
    <xf numFmtId="164" fontId="0" fillId="0" borderId="0" xfId="0" applyNumberFormat="1" applyFont="1" applyAlignment="1">
      <alignment/>
    </xf>
    <xf numFmtId="2" fontId="3" fillId="35" borderId="99" xfId="0" applyNumberFormat="1" applyFont="1" applyFill="1" applyBorder="1" applyAlignment="1">
      <alignment horizontal="center" vertical="top" wrapText="1"/>
    </xf>
    <xf numFmtId="164" fontId="3" fillId="35" borderId="64" xfId="46" applyNumberFormat="1" applyFont="1" applyFill="1" applyBorder="1" applyAlignment="1">
      <alignment horizontal="center"/>
      <protection/>
    </xf>
    <xf numFmtId="164" fontId="3" fillId="35" borderId="99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3" xfId="0" applyFont="1" applyFill="1" applyBorder="1" applyAlignment="1">
      <alignment vertical="top" wrapText="1"/>
    </xf>
    <xf numFmtId="0" fontId="4" fillId="0" borderId="59" xfId="0" applyFont="1" applyFill="1" applyBorder="1" applyAlignment="1">
      <alignment/>
    </xf>
    <xf numFmtId="0" fontId="4" fillId="0" borderId="99" xfId="0" applyFont="1" applyFill="1" applyBorder="1" applyAlignment="1">
      <alignment/>
    </xf>
    <xf numFmtId="0" fontId="2" fillId="0" borderId="53" xfId="0" applyFont="1" applyFill="1" applyBorder="1" applyAlignment="1">
      <alignment vertical="top" wrapText="1"/>
    </xf>
    <xf numFmtId="0" fontId="4" fillId="0" borderId="179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4" fillId="0" borderId="117" xfId="0" applyFont="1" applyBorder="1" applyAlignment="1">
      <alignment vertical="top" wrapText="1"/>
    </xf>
    <xf numFmtId="0" fontId="4" fillId="0" borderId="164" xfId="0" applyFont="1" applyBorder="1" applyAlignment="1">
      <alignment vertical="top" wrapText="1"/>
    </xf>
    <xf numFmtId="0" fontId="4" fillId="0" borderId="117" xfId="0" applyFont="1" applyBorder="1" applyAlignment="1">
      <alignment horizontal="center" vertical="top"/>
    </xf>
    <xf numFmtId="0" fontId="4" fillId="0" borderId="164" xfId="0" applyFont="1" applyBorder="1" applyAlignment="1">
      <alignment horizontal="center" vertical="top"/>
    </xf>
    <xf numFmtId="0" fontId="4" fillId="0" borderId="117" xfId="0" applyFont="1" applyFill="1" applyBorder="1" applyAlignment="1">
      <alignment horizontal="center" vertical="top" wrapText="1"/>
    </xf>
    <xf numFmtId="0" fontId="4" fillId="0" borderId="164" xfId="0" applyFont="1" applyFill="1" applyBorder="1" applyAlignment="1">
      <alignment horizontal="center" vertical="top" wrapText="1"/>
    </xf>
    <xf numFmtId="0" fontId="5" fillId="0" borderId="180" xfId="0" applyFont="1" applyBorder="1" applyAlignment="1">
      <alignment wrapText="1"/>
    </xf>
    <xf numFmtId="0" fontId="0" fillId="0" borderId="174" xfId="0" applyBorder="1" applyAlignment="1">
      <alignment/>
    </xf>
    <xf numFmtId="0" fontId="0" fillId="0" borderId="175" xfId="0" applyBorder="1" applyAlignment="1">
      <alignment/>
    </xf>
    <xf numFmtId="0" fontId="17" fillId="0" borderId="0" xfId="0" applyFont="1" applyAlignment="1">
      <alignment horizontal="left"/>
    </xf>
    <xf numFmtId="0" fontId="72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81" xfId="0" applyFont="1" applyBorder="1" applyAlignment="1">
      <alignment horizontal="center" vertical="center" wrapText="1"/>
    </xf>
    <xf numFmtId="0" fontId="4" fillId="0" borderId="18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/>
    </xf>
    <xf numFmtId="0" fontId="4" fillId="0" borderId="81" xfId="0" applyFont="1" applyBorder="1" applyAlignment="1">
      <alignment horizontal="center" vertical="center" wrapText="1"/>
    </xf>
    <xf numFmtId="0" fontId="4" fillId="0" borderId="86" xfId="0" applyFont="1" applyBorder="1" applyAlignment="1">
      <alignment/>
    </xf>
    <xf numFmtId="0" fontId="7" fillId="0" borderId="118" xfId="0" applyFont="1" applyBorder="1" applyAlignment="1">
      <alignment horizontal="center" vertical="center" wrapText="1"/>
    </xf>
    <xf numFmtId="0" fontId="4" fillId="0" borderId="147" xfId="0" applyFont="1" applyBorder="1" applyAlignment="1">
      <alignment/>
    </xf>
    <xf numFmtId="0" fontId="4" fillId="0" borderId="126" xfId="0" applyFont="1" applyBorder="1" applyAlignment="1">
      <alignment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74" fillId="0" borderId="0" xfId="0" applyFont="1" applyAlignment="1">
      <alignment/>
    </xf>
    <xf numFmtId="0" fontId="4" fillId="0" borderId="53" xfId="0" applyFont="1" applyBorder="1" applyAlignment="1">
      <alignment horizontal="center" vertical="center" wrapText="1"/>
    </xf>
    <xf numFmtId="0" fontId="4" fillId="0" borderId="179" xfId="0" applyFont="1" applyBorder="1" applyAlignment="1">
      <alignment/>
    </xf>
    <xf numFmtId="0" fontId="4" fillId="0" borderId="183" xfId="0" applyFont="1" applyBorder="1" applyAlignment="1">
      <alignment horizontal="left" vertical="center" wrapText="1"/>
    </xf>
    <xf numFmtId="0" fontId="4" fillId="0" borderId="184" xfId="0" applyFont="1" applyBorder="1" applyAlignment="1">
      <alignment/>
    </xf>
    <xf numFmtId="0" fontId="7" fillId="0" borderId="185" xfId="0" applyFont="1" applyBorder="1" applyAlignment="1">
      <alignment horizontal="center" vertical="center" wrapText="1"/>
    </xf>
    <xf numFmtId="0" fontId="4" fillId="0" borderId="186" xfId="0" applyFont="1" applyBorder="1" applyAlignment="1">
      <alignment/>
    </xf>
    <xf numFmtId="0" fontId="4" fillId="0" borderId="36" xfId="0" applyFont="1" applyBorder="1" applyAlignment="1">
      <alignment horizontal="center" vertical="center" wrapText="1"/>
    </xf>
    <xf numFmtId="0" fontId="4" fillId="0" borderId="62" xfId="0" applyFont="1" applyBorder="1" applyAlignment="1">
      <alignment/>
    </xf>
    <xf numFmtId="0" fontId="7" fillId="0" borderId="187" xfId="0" applyFont="1" applyBorder="1" applyAlignment="1">
      <alignment horizontal="center" vertical="center" wrapText="1"/>
    </xf>
    <xf numFmtId="0" fontId="4" fillId="0" borderId="50" xfId="0" applyFont="1" applyBorder="1" applyAlignment="1">
      <alignment/>
    </xf>
    <xf numFmtId="0" fontId="4" fillId="0" borderId="188" xfId="0" applyFont="1" applyBorder="1" applyAlignment="1">
      <alignment/>
    </xf>
    <xf numFmtId="0" fontId="4" fillId="0" borderId="189" xfId="0" applyFont="1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4" fillId="0" borderId="61" xfId="0" applyFont="1" applyBorder="1" applyAlignment="1">
      <alignment/>
    </xf>
    <xf numFmtId="0" fontId="4" fillId="0" borderId="46" xfId="0" applyFont="1" applyBorder="1" applyAlignment="1">
      <alignment horizontal="center" vertical="center" wrapText="1"/>
    </xf>
    <xf numFmtId="0" fontId="4" fillId="0" borderId="190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91" xfId="0" applyFont="1" applyBorder="1" applyAlignment="1">
      <alignment horizontal="center" vertical="center" wrapText="1"/>
    </xf>
    <xf numFmtId="0" fontId="7" fillId="0" borderId="192" xfId="0" applyFont="1" applyBorder="1" applyAlignment="1">
      <alignment horizontal="center" vertical="center" wrapText="1"/>
    </xf>
    <xf numFmtId="0" fontId="4" fillId="0" borderId="53" xfId="0" applyFont="1" applyBorder="1" applyAlignment="1">
      <alignment/>
    </xf>
    <xf numFmtId="0" fontId="4" fillId="0" borderId="103" xfId="0" applyFont="1" applyBorder="1" applyAlignment="1">
      <alignment horizontal="center" vertical="center" wrapText="1"/>
    </xf>
    <xf numFmtId="0" fontId="4" fillId="0" borderId="59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57" xfId="47" applyFont="1" applyBorder="1" applyAlignment="1">
      <alignment horizontal="center" vertical="top" wrapText="1"/>
      <protection/>
    </xf>
    <xf numFmtId="0" fontId="0" fillId="0" borderId="143" xfId="0" applyBorder="1" applyAlignment="1">
      <alignment horizontal="center" vertical="top" wrapText="1"/>
    </xf>
    <xf numFmtId="0" fontId="0" fillId="0" borderId="166" xfId="0" applyBorder="1" applyAlignment="1">
      <alignment horizontal="center" vertical="top" wrapText="1"/>
    </xf>
    <xf numFmtId="0" fontId="4" fillId="0" borderId="156" xfId="0" applyFont="1" applyBorder="1" applyAlignment="1">
      <alignment vertical="top" wrapText="1"/>
    </xf>
    <xf numFmtId="0" fontId="0" fillId="0" borderId="150" xfId="0" applyBorder="1" applyAlignment="1">
      <alignment vertical="top" wrapText="1"/>
    </xf>
    <xf numFmtId="0" fontId="0" fillId="0" borderId="165" xfId="0" applyBorder="1" applyAlignment="1">
      <alignment vertical="top" wrapText="1"/>
    </xf>
    <xf numFmtId="0" fontId="9" fillId="0" borderId="107" xfId="47" applyFont="1" applyBorder="1" applyAlignment="1">
      <alignment horizontal="center" vertical="center" wrapText="1"/>
      <protection/>
    </xf>
    <xf numFmtId="0" fontId="9" fillId="0" borderId="95" xfId="47" applyFont="1" applyBorder="1" applyAlignment="1">
      <alignment horizontal="center" vertical="center" wrapText="1"/>
      <protection/>
    </xf>
    <xf numFmtId="0" fontId="9" fillId="0" borderId="128" xfId="47" applyFont="1" applyBorder="1" applyAlignment="1">
      <alignment horizontal="center" vertical="center" wrapText="1"/>
      <protection/>
    </xf>
    <xf numFmtId="0" fontId="9" fillId="0" borderId="157" xfId="47" applyFont="1" applyBorder="1" applyAlignment="1">
      <alignment horizontal="center" vertical="center" wrapText="1"/>
      <protection/>
    </xf>
    <xf numFmtId="0" fontId="0" fillId="0" borderId="143" xfId="0" applyBorder="1" applyAlignment="1">
      <alignment horizontal="center" vertical="center" wrapText="1"/>
    </xf>
    <xf numFmtId="0" fontId="0" fillId="0" borderId="166" xfId="0" applyBorder="1" applyAlignment="1">
      <alignment horizontal="center" vertical="center" wrapText="1"/>
    </xf>
    <xf numFmtId="0" fontId="0" fillId="0" borderId="162" xfId="0" applyBorder="1" applyAlignment="1">
      <alignment horizontal="center" vertical="top" wrapText="1"/>
    </xf>
    <xf numFmtId="0" fontId="0" fillId="0" borderId="151" xfId="0" applyBorder="1" applyAlignment="1">
      <alignment horizontal="center" vertical="top" wrapText="1"/>
    </xf>
    <xf numFmtId="0" fontId="0" fillId="0" borderId="193" xfId="0" applyBorder="1" applyAlignment="1">
      <alignment horizontal="center" vertical="top" wrapText="1"/>
    </xf>
    <xf numFmtId="0" fontId="5" fillId="0" borderId="156" xfId="0" applyFont="1" applyBorder="1" applyAlignment="1">
      <alignment wrapText="1"/>
    </xf>
    <xf numFmtId="0" fontId="5" fillId="0" borderId="150" xfId="0" applyFont="1" applyBorder="1" applyAlignment="1">
      <alignment/>
    </xf>
    <xf numFmtId="0" fontId="5" fillId="0" borderId="165" xfId="0" applyFont="1" applyBorder="1" applyAlignment="1">
      <alignment/>
    </xf>
    <xf numFmtId="0" fontId="5" fillId="0" borderId="157" xfId="0" applyFont="1" applyBorder="1" applyAlignment="1">
      <alignment wrapText="1"/>
    </xf>
    <xf numFmtId="0" fontId="5" fillId="0" borderId="143" xfId="0" applyFont="1" applyBorder="1" applyAlignment="1">
      <alignment/>
    </xf>
    <xf numFmtId="0" fontId="5" fillId="0" borderId="166" xfId="0" applyFont="1" applyBorder="1" applyAlignment="1">
      <alignment/>
    </xf>
    <xf numFmtId="0" fontId="5" fillId="0" borderId="162" xfId="0" applyFont="1" applyBorder="1" applyAlignment="1">
      <alignment wrapText="1"/>
    </xf>
    <xf numFmtId="0" fontId="5" fillId="0" borderId="151" xfId="0" applyFont="1" applyBorder="1" applyAlignment="1">
      <alignment/>
    </xf>
    <xf numFmtId="0" fontId="5" fillId="0" borderId="193" xfId="0" applyFont="1" applyBorder="1" applyAlignment="1">
      <alignment/>
    </xf>
    <xf numFmtId="0" fontId="5" fillId="0" borderId="65" xfId="0" applyFont="1" applyFill="1" applyBorder="1" applyAlignment="1">
      <alignment wrapText="1"/>
    </xf>
    <xf numFmtId="0" fontId="5" fillId="0" borderId="166" xfId="0" applyFont="1" applyBorder="1" applyAlignment="1">
      <alignment wrapText="1"/>
    </xf>
    <xf numFmtId="0" fontId="5" fillId="0" borderId="65" xfId="0" applyFont="1" applyBorder="1" applyAlignment="1">
      <alignment/>
    </xf>
    <xf numFmtId="0" fontId="5" fillId="0" borderId="112" xfId="0" applyFont="1" applyBorder="1" applyAlignment="1">
      <alignment/>
    </xf>
    <xf numFmtId="0" fontId="5" fillId="0" borderId="167" xfId="0" applyFont="1" applyBorder="1" applyAlignment="1">
      <alignment/>
    </xf>
    <xf numFmtId="0" fontId="5" fillId="0" borderId="139" xfId="0" applyFont="1" applyFill="1" applyBorder="1" applyAlignment="1">
      <alignment horizontal="center" wrapText="1"/>
    </xf>
    <xf numFmtId="0" fontId="5" fillId="0" borderId="138" xfId="0" applyFont="1" applyFill="1" applyBorder="1" applyAlignment="1">
      <alignment horizontal="center" wrapText="1"/>
    </xf>
    <xf numFmtId="0" fontId="5" fillId="0" borderId="95" xfId="0" applyFont="1" applyFill="1" applyBorder="1" applyAlignment="1">
      <alignment horizontal="center" wrapText="1"/>
    </xf>
    <xf numFmtId="0" fontId="7" fillId="0" borderId="95" xfId="0" applyFont="1" applyFill="1" applyBorder="1" applyAlignment="1">
      <alignment horizontal="center"/>
    </xf>
    <xf numFmtId="0" fontId="7" fillId="0" borderId="139" xfId="0" applyFont="1" applyFill="1" applyBorder="1" applyAlignment="1">
      <alignment horizontal="center"/>
    </xf>
    <xf numFmtId="0" fontId="7" fillId="0" borderId="138" xfId="0" applyFont="1" applyFill="1" applyBorder="1" applyAlignment="1">
      <alignment horizontal="center"/>
    </xf>
    <xf numFmtId="0" fontId="15" fillId="0" borderId="0" xfId="0" applyFont="1" applyAlignment="1">
      <alignment wrapText="1"/>
    </xf>
    <xf numFmtId="0" fontId="5" fillId="0" borderId="95" xfId="0" applyFont="1" applyBorder="1" applyAlignment="1">
      <alignment/>
    </xf>
    <xf numFmtId="0" fontId="4" fillId="0" borderId="139" xfId="0" applyFont="1" applyBorder="1" applyAlignment="1">
      <alignment/>
    </xf>
    <xf numFmtId="0" fontId="4" fillId="0" borderId="138" xfId="0" applyFont="1" applyBorder="1" applyAlignment="1">
      <alignment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Normal_Sheet1_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dxfs count="14">
    <dxf/>
    <dxf/>
    <dxf/>
    <dxf/>
    <dxf/>
    <dxf/>
    <dxf/>
    <dxf/>
    <dxf/>
    <dxf/>
    <dxf/>
    <dxf/>
    <dxf/>
    <dxf>
      <numFmt numFmtId="171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E57" sqref="E57"/>
    </sheetView>
  </sheetViews>
  <sheetFormatPr defaultColWidth="14.421875" defaultRowHeight="15" customHeight="1"/>
  <cols>
    <col min="1" max="1" width="5.28125" style="0" customWidth="1"/>
    <col min="2" max="2" width="16.00390625" style="0" customWidth="1"/>
    <col min="3" max="3" width="49.140625" style="0" customWidth="1"/>
    <col min="4" max="4" width="17.421875" style="0" customWidth="1"/>
    <col min="5" max="5" width="13.00390625" style="0" customWidth="1"/>
    <col min="6" max="6" width="10.57421875" style="0" customWidth="1"/>
    <col min="7" max="26" width="8.00390625" style="0" customWidth="1"/>
  </cols>
  <sheetData>
    <row r="1" ht="15.75" customHeight="1">
      <c r="A1" s="1" t="s">
        <v>435</v>
      </c>
    </row>
    <row r="2" ht="15.75" customHeight="1">
      <c r="C2" s="2" t="s">
        <v>0</v>
      </c>
    </row>
    <row r="3" ht="15.75" customHeight="1">
      <c r="A3" s="2" t="s">
        <v>1</v>
      </c>
    </row>
    <row r="4" spans="1:3" ht="15.75" customHeight="1">
      <c r="A4" s="2"/>
      <c r="C4" s="2" t="s">
        <v>2</v>
      </c>
    </row>
    <row r="5" spans="1:3" ht="15.75" customHeight="1">
      <c r="A5" s="2"/>
      <c r="C5" s="2" t="s">
        <v>440</v>
      </c>
    </row>
    <row r="6" spans="1:3" ht="15.75" customHeight="1">
      <c r="A6" s="2"/>
      <c r="C6" s="2" t="s">
        <v>3</v>
      </c>
    </row>
    <row r="7" ht="15.75" customHeight="1">
      <c r="A7" s="2"/>
    </row>
    <row r="8" spans="1:4" ht="15.75" customHeight="1">
      <c r="A8" s="689" t="s">
        <v>5</v>
      </c>
      <c r="B8" s="690"/>
      <c r="C8" s="690"/>
      <c r="D8" s="690"/>
    </row>
    <row r="9" ht="15.75" customHeight="1">
      <c r="A9" s="3" t="s">
        <v>7</v>
      </c>
    </row>
    <row r="10" spans="1:4" ht="16.5" customHeight="1">
      <c r="A10" s="3"/>
      <c r="D10" s="4" t="s">
        <v>8</v>
      </c>
    </row>
    <row r="11" spans="1:4" ht="26.25" customHeight="1">
      <c r="A11" s="5" t="s">
        <v>9</v>
      </c>
      <c r="B11" s="6" t="s">
        <v>12</v>
      </c>
      <c r="C11" s="7" t="s">
        <v>15</v>
      </c>
      <c r="D11" s="5" t="s">
        <v>17</v>
      </c>
    </row>
    <row r="12" spans="1:4" ht="13.5" customHeight="1">
      <c r="A12" s="226">
        <v>1</v>
      </c>
      <c r="B12" s="227">
        <v>2</v>
      </c>
      <c r="C12" s="228">
        <v>3</v>
      </c>
      <c r="D12" s="226">
        <v>4</v>
      </c>
    </row>
    <row r="13" spans="1:4" ht="16.5" customHeight="1">
      <c r="A13" s="200" t="s">
        <v>14</v>
      </c>
      <c r="B13" s="201" t="s">
        <v>29</v>
      </c>
      <c r="C13" s="202" t="s">
        <v>31</v>
      </c>
      <c r="D13" s="203">
        <f>D14+D16+D20</f>
        <v>13546.3</v>
      </c>
    </row>
    <row r="14" spans="1:4" ht="16.5" customHeight="1">
      <c r="A14" s="200" t="s">
        <v>23</v>
      </c>
      <c r="B14" s="204" t="s">
        <v>36</v>
      </c>
      <c r="C14" s="202" t="s">
        <v>37</v>
      </c>
      <c r="D14" s="203">
        <f>D15</f>
        <v>12650</v>
      </c>
    </row>
    <row r="15" spans="1:4" ht="16.5" customHeight="1">
      <c r="A15" s="207" t="s">
        <v>24</v>
      </c>
      <c r="B15" s="208" t="s">
        <v>41</v>
      </c>
      <c r="C15" s="205" t="s">
        <v>42</v>
      </c>
      <c r="D15" s="203">
        <v>12650</v>
      </c>
    </row>
    <row r="16" spans="1:4" ht="16.5" customHeight="1">
      <c r="A16" s="207" t="s">
        <v>25</v>
      </c>
      <c r="B16" s="208" t="s">
        <v>46</v>
      </c>
      <c r="C16" s="209" t="s">
        <v>47</v>
      </c>
      <c r="D16" s="203">
        <f>D17+D18+D19</f>
        <v>802.5</v>
      </c>
    </row>
    <row r="17" spans="1:4" ht="16.5" customHeight="1">
      <c r="A17" s="207" t="s">
        <v>26</v>
      </c>
      <c r="B17" s="208" t="s">
        <v>50</v>
      </c>
      <c r="C17" s="205" t="s">
        <v>51</v>
      </c>
      <c r="D17" s="206">
        <v>480</v>
      </c>
    </row>
    <row r="18" spans="1:5" ht="16.5" customHeight="1">
      <c r="A18" s="229" t="s">
        <v>27</v>
      </c>
      <c r="B18" s="230" t="s">
        <v>53</v>
      </c>
      <c r="C18" s="231" t="s">
        <v>54</v>
      </c>
      <c r="D18" s="232">
        <v>16.5</v>
      </c>
      <c r="E18">
        <v>1</v>
      </c>
    </row>
    <row r="19" spans="1:4" ht="16.5" customHeight="1">
      <c r="A19" s="207" t="s">
        <v>30</v>
      </c>
      <c r="B19" s="208" t="s">
        <v>55</v>
      </c>
      <c r="C19" s="205" t="s">
        <v>74</v>
      </c>
      <c r="D19" s="206">
        <v>306</v>
      </c>
    </row>
    <row r="20" spans="1:4" ht="16.5" customHeight="1">
      <c r="A20" s="207" t="s">
        <v>32</v>
      </c>
      <c r="B20" s="208" t="s">
        <v>75</v>
      </c>
      <c r="C20" s="209" t="s">
        <v>76</v>
      </c>
      <c r="D20" s="203">
        <f>D21+D22</f>
        <v>93.8</v>
      </c>
    </row>
    <row r="21" spans="1:4" ht="16.5" customHeight="1">
      <c r="A21" s="207" t="s">
        <v>34</v>
      </c>
      <c r="B21" s="208" t="s">
        <v>80</v>
      </c>
      <c r="C21" s="205" t="s">
        <v>81</v>
      </c>
      <c r="D21" s="206">
        <v>55</v>
      </c>
    </row>
    <row r="22" spans="1:4" ht="16.5" customHeight="1">
      <c r="A22" s="207" t="s">
        <v>35</v>
      </c>
      <c r="B22" s="208" t="s">
        <v>84</v>
      </c>
      <c r="C22" s="205" t="s">
        <v>85</v>
      </c>
      <c r="D22" s="206">
        <f>D23+D24</f>
        <v>38.8</v>
      </c>
    </row>
    <row r="23" spans="1:5" ht="16.5" customHeight="1">
      <c r="A23" s="352" t="s">
        <v>38</v>
      </c>
      <c r="B23" s="353" t="s">
        <v>90</v>
      </c>
      <c r="C23" s="354" t="s">
        <v>91</v>
      </c>
      <c r="D23" s="355">
        <v>35.3</v>
      </c>
      <c r="E23">
        <v>2.8</v>
      </c>
    </row>
    <row r="24" spans="1:4" ht="16.5" customHeight="1">
      <c r="A24" s="233" t="s">
        <v>39</v>
      </c>
      <c r="B24" s="234" t="s">
        <v>94</v>
      </c>
      <c r="C24" s="235" t="s">
        <v>95</v>
      </c>
      <c r="D24" s="236">
        <v>3.5</v>
      </c>
    </row>
    <row r="25" spans="1:4" ht="16.5" customHeight="1">
      <c r="A25" s="207" t="s">
        <v>40</v>
      </c>
      <c r="B25" s="208" t="s">
        <v>96</v>
      </c>
      <c r="C25" s="209" t="s">
        <v>97</v>
      </c>
      <c r="D25" s="210">
        <f>D28+D37+D38+D26+D39+D27</f>
        <v>14142.1105</v>
      </c>
    </row>
    <row r="26" spans="1:5" ht="34.5" customHeight="1" thickBot="1">
      <c r="A26" s="229" t="s">
        <v>43</v>
      </c>
      <c r="B26" s="230" t="s">
        <v>461</v>
      </c>
      <c r="C26" s="238" t="s">
        <v>462</v>
      </c>
      <c r="D26" s="684">
        <v>175.25</v>
      </c>
      <c r="E26">
        <v>150.02</v>
      </c>
    </row>
    <row r="27" spans="1:5" s="659" customFormat="1" ht="33.75" customHeight="1" thickBot="1">
      <c r="A27" s="229" t="s">
        <v>44</v>
      </c>
      <c r="B27" s="230" t="s">
        <v>460</v>
      </c>
      <c r="C27" s="238" t="s">
        <v>463</v>
      </c>
      <c r="D27" s="685">
        <v>510.027</v>
      </c>
      <c r="E27" s="683">
        <v>510.027</v>
      </c>
    </row>
    <row r="28" spans="1:4" ht="32.25" customHeight="1" thickBot="1">
      <c r="A28" s="207" t="s">
        <v>45</v>
      </c>
      <c r="B28" s="208" t="s">
        <v>103</v>
      </c>
      <c r="C28" s="209" t="s">
        <v>104</v>
      </c>
      <c r="D28" s="210">
        <f>D29+D30+D31+D32+D33+D34+D35+D36</f>
        <v>10615.835000000001</v>
      </c>
    </row>
    <row r="29" spans="1:5" ht="16.5" customHeight="1">
      <c r="A29" s="207" t="s">
        <v>48</v>
      </c>
      <c r="B29" s="208" t="s">
        <v>106</v>
      </c>
      <c r="C29" s="205" t="s">
        <v>107</v>
      </c>
      <c r="D29" s="350">
        <v>2460.56</v>
      </c>
      <c r="E29" s="4"/>
    </row>
    <row r="30" spans="1:4" ht="16.5" customHeight="1">
      <c r="A30" s="207" t="s">
        <v>49</v>
      </c>
      <c r="B30" s="208" t="s">
        <v>109</v>
      </c>
      <c r="C30" s="211" t="s">
        <v>78</v>
      </c>
      <c r="D30" s="351">
        <v>6037.3</v>
      </c>
    </row>
    <row r="31" spans="1:5" ht="32.25" customHeight="1">
      <c r="A31" s="207" t="s">
        <v>52</v>
      </c>
      <c r="B31" s="205" t="s">
        <v>111</v>
      </c>
      <c r="C31" s="212" t="s">
        <v>113</v>
      </c>
      <c r="D31" s="213">
        <v>130.7</v>
      </c>
      <c r="E31" s="4"/>
    </row>
    <row r="32" spans="1:7" ht="48" customHeight="1">
      <c r="A32" s="207" t="s">
        <v>56</v>
      </c>
      <c r="B32" s="211" t="s">
        <v>115</v>
      </c>
      <c r="C32" s="214" t="s">
        <v>116</v>
      </c>
      <c r="D32" s="213">
        <v>0.5</v>
      </c>
      <c r="G32" t="s">
        <v>272</v>
      </c>
    </row>
    <row r="33" spans="1:4" ht="32.25" customHeight="1">
      <c r="A33" s="207" t="s">
        <v>57</v>
      </c>
      <c r="B33" s="215" t="s">
        <v>118</v>
      </c>
      <c r="C33" s="216" t="s">
        <v>88</v>
      </c>
      <c r="D33" s="217">
        <v>156.5</v>
      </c>
    </row>
    <row r="34" spans="1:4" ht="32.25" customHeight="1">
      <c r="A34" s="207" t="s">
        <v>58</v>
      </c>
      <c r="B34" s="205" t="s">
        <v>120</v>
      </c>
      <c r="C34" s="212" t="s">
        <v>121</v>
      </c>
      <c r="D34" s="217">
        <v>69.3</v>
      </c>
    </row>
    <row r="35" spans="1:5" ht="16.5" customHeight="1">
      <c r="A35" s="207" t="s">
        <v>59</v>
      </c>
      <c r="B35" s="205" t="s">
        <v>123</v>
      </c>
      <c r="C35" s="212" t="s">
        <v>124</v>
      </c>
      <c r="D35" s="217">
        <v>1631.6</v>
      </c>
      <c r="E35" s="4"/>
    </row>
    <row r="36" spans="1:4" ht="16.5" customHeight="1">
      <c r="A36" s="207" t="s">
        <v>61</v>
      </c>
      <c r="B36" s="205" t="s">
        <v>125</v>
      </c>
      <c r="C36" s="212" t="s">
        <v>126</v>
      </c>
      <c r="D36" s="217">
        <v>129.375</v>
      </c>
    </row>
    <row r="37" spans="1:4" ht="16.5" customHeight="1">
      <c r="A37" s="207" t="s">
        <v>62</v>
      </c>
      <c r="B37" s="208" t="s">
        <v>128</v>
      </c>
      <c r="C37" s="215" t="s">
        <v>129</v>
      </c>
      <c r="D37" s="206">
        <v>2148</v>
      </c>
    </row>
    <row r="38" spans="1:4" ht="16.5" customHeight="1">
      <c r="A38" s="207" t="s">
        <v>63</v>
      </c>
      <c r="B38" s="208" t="s">
        <v>131</v>
      </c>
      <c r="C38" s="205" t="s">
        <v>132</v>
      </c>
      <c r="D38" s="206">
        <v>654</v>
      </c>
    </row>
    <row r="39" spans="1:5" ht="16.5" customHeight="1">
      <c r="A39" s="229" t="s">
        <v>64</v>
      </c>
      <c r="B39" s="230" t="s">
        <v>133</v>
      </c>
      <c r="C39" s="231" t="s">
        <v>134</v>
      </c>
      <c r="D39" s="237">
        <v>38.9985</v>
      </c>
      <c r="E39" s="4">
        <v>1.08</v>
      </c>
    </row>
    <row r="40" spans="1:4" ht="16.5" customHeight="1">
      <c r="A40" s="207" t="s">
        <v>65</v>
      </c>
      <c r="B40" s="208" t="s">
        <v>135</v>
      </c>
      <c r="C40" s="209" t="s">
        <v>137</v>
      </c>
      <c r="D40" s="218">
        <f>D41+D45+D46+D47+D48</f>
        <v>1668.472</v>
      </c>
    </row>
    <row r="41" spans="1:4" ht="16.5" customHeight="1">
      <c r="A41" s="207" t="s">
        <v>66</v>
      </c>
      <c r="B41" s="208" t="s">
        <v>143</v>
      </c>
      <c r="C41" s="209" t="s">
        <v>145</v>
      </c>
      <c r="D41" s="203">
        <f>D42+D43+D44</f>
        <v>252.8</v>
      </c>
    </row>
    <row r="42" spans="1:5" ht="32.25" customHeight="1">
      <c r="A42" s="229" t="s">
        <v>67</v>
      </c>
      <c r="B42" s="230" t="s">
        <v>147</v>
      </c>
      <c r="C42" s="231" t="s">
        <v>148</v>
      </c>
      <c r="D42" s="232">
        <v>127</v>
      </c>
      <c r="E42">
        <v>10.6</v>
      </c>
    </row>
    <row r="43" spans="1:4" ht="16.5" customHeight="1">
      <c r="A43" s="207" t="s">
        <v>68</v>
      </c>
      <c r="B43" s="208" t="s">
        <v>149</v>
      </c>
      <c r="C43" s="205" t="s">
        <v>150</v>
      </c>
      <c r="D43" s="206">
        <v>50.8</v>
      </c>
    </row>
    <row r="44" spans="1:4" ht="32.25" customHeight="1">
      <c r="A44" s="207" t="s">
        <v>69</v>
      </c>
      <c r="B44" s="208" t="s">
        <v>151</v>
      </c>
      <c r="C44" s="205" t="s">
        <v>152</v>
      </c>
      <c r="D44" s="206">
        <v>75</v>
      </c>
    </row>
    <row r="45" spans="1:5" ht="16.5" customHeight="1">
      <c r="A45" s="229" t="s">
        <v>70</v>
      </c>
      <c r="B45" s="230" t="s">
        <v>153</v>
      </c>
      <c r="C45" s="238" t="s">
        <v>154</v>
      </c>
      <c r="D45" s="239">
        <v>1107.281</v>
      </c>
      <c r="E45">
        <v>1.7</v>
      </c>
    </row>
    <row r="46" spans="1:5" ht="16.5" customHeight="1">
      <c r="A46" s="229" t="s">
        <v>73</v>
      </c>
      <c r="B46" s="230" t="s">
        <v>155</v>
      </c>
      <c r="C46" s="238" t="s">
        <v>156</v>
      </c>
      <c r="D46" s="239">
        <v>21.7</v>
      </c>
      <c r="E46">
        <v>3.2</v>
      </c>
    </row>
    <row r="47" spans="1:4" ht="32.25" customHeight="1">
      <c r="A47" s="207" t="s">
        <v>77</v>
      </c>
      <c r="B47" s="208" t="s">
        <v>157</v>
      </c>
      <c r="C47" s="209" t="s">
        <v>158</v>
      </c>
      <c r="D47" s="203">
        <v>12.5</v>
      </c>
    </row>
    <row r="48" spans="1:5" ht="16.5" customHeight="1">
      <c r="A48" s="229" t="s">
        <v>79</v>
      </c>
      <c r="B48" s="230" t="s">
        <v>159</v>
      </c>
      <c r="C48" s="238" t="s">
        <v>160</v>
      </c>
      <c r="D48" s="686">
        <v>274.191</v>
      </c>
      <c r="E48">
        <v>53.391</v>
      </c>
    </row>
    <row r="49" spans="1:4" ht="32.25" customHeight="1">
      <c r="A49" s="207" t="s">
        <v>83</v>
      </c>
      <c r="B49" s="208"/>
      <c r="C49" s="209" t="s">
        <v>161</v>
      </c>
      <c r="D49" s="218">
        <f>D13+D25+D40</f>
        <v>29356.8825</v>
      </c>
    </row>
    <row r="50" spans="1:4" ht="16.5" customHeight="1">
      <c r="A50" s="691" t="s">
        <v>87</v>
      </c>
      <c r="B50" s="694"/>
      <c r="C50" s="219" t="s">
        <v>164</v>
      </c>
      <c r="D50" s="220">
        <v>663.25</v>
      </c>
    </row>
    <row r="51" spans="1:4" ht="15.75" customHeight="1">
      <c r="A51" s="692"/>
      <c r="B51" s="695"/>
      <c r="C51" s="221" t="s">
        <v>165</v>
      </c>
      <c r="D51" s="222">
        <v>107.551</v>
      </c>
    </row>
    <row r="52" spans="1:4" ht="31.5" customHeight="1">
      <c r="A52" s="692"/>
      <c r="B52" s="695"/>
      <c r="C52" s="221" t="s">
        <v>167</v>
      </c>
      <c r="D52" s="223">
        <v>100.524</v>
      </c>
    </row>
    <row r="53" spans="1:4" ht="13.5" customHeight="1">
      <c r="A53" s="693"/>
      <c r="B53" s="696"/>
      <c r="C53" s="224" t="s">
        <v>168</v>
      </c>
      <c r="D53" s="225">
        <v>455.175</v>
      </c>
    </row>
    <row r="54" ht="12.75" customHeight="1"/>
    <row r="55" ht="12.75" customHeight="1">
      <c r="E55" s="683">
        <f>SUM(E15:E48)</f>
        <v>733.8180000000001</v>
      </c>
    </row>
    <row r="56" ht="12.75" customHeight="1">
      <c r="E56" s="688"/>
    </row>
    <row r="57" ht="12.75" customHeight="1">
      <c r="E57">
        <v>73.771</v>
      </c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sheetProtection/>
  <mergeCells count="3">
    <mergeCell ref="A8:D8"/>
    <mergeCell ref="A50:A53"/>
    <mergeCell ref="B50:B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5"/>
  <sheetViews>
    <sheetView zoomScalePageLayoutView="0" workbookViewId="0" topLeftCell="A1">
      <selection activeCell="D6" sqref="D6"/>
    </sheetView>
  </sheetViews>
  <sheetFormatPr defaultColWidth="14.421875" defaultRowHeight="15" customHeight="1"/>
  <cols>
    <col min="1" max="1" width="4.7109375" style="0" customWidth="1"/>
    <col min="2" max="2" width="42.8515625" style="0" customWidth="1"/>
    <col min="3" max="3" width="11.421875" style="0" customWidth="1"/>
    <col min="4" max="4" width="9.00390625" style="0" customWidth="1"/>
    <col min="5" max="5" width="9.140625" style="0" customWidth="1"/>
    <col min="6" max="6" width="13.00390625" style="0" customWidth="1"/>
    <col min="7" max="7" width="8.00390625" style="0" customWidth="1"/>
    <col min="8" max="8" width="18.8515625" style="0" customWidth="1"/>
    <col min="9" max="26" width="8.00390625" style="0" customWidth="1"/>
  </cols>
  <sheetData>
    <row r="1" ht="12.75" customHeight="1"/>
    <row r="2" spans="1:8" ht="15.75" customHeight="1">
      <c r="A2" s="637" t="s">
        <v>436</v>
      </c>
      <c r="B2" s="638"/>
      <c r="C2" s="638"/>
      <c r="D2" s="638"/>
      <c r="E2" s="638"/>
      <c r="F2" s="638"/>
      <c r="G2" s="638"/>
      <c r="H2" s="638"/>
    </row>
    <row r="3" spans="1:8" ht="15.75" customHeight="1">
      <c r="A3" s="706" t="s">
        <v>4</v>
      </c>
      <c r="B3" s="707"/>
      <c r="C3" s="707"/>
      <c r="D3" s="707"/>
      <c r="E3" s="707"/>
      <c r="F3" s="707"/>
      <c r="G3" s="707"/>
      <c r="H3" s="707"/>
    </row>
    <row r="4" spans="1:8" ht="15.75" customHeight="1">
      <c r="A4" s="639" t="s">
        <v>6</v>
      </c>
      <c r="B4" s="638"/>
      <c r="C4" s="638"/>
      <c r="D4" s="638"/>
      <c r="E4" s="638"/>
      <c r="F4" s="638"/>
      <c r="G4" s="638"/>
      <c r="H4" s="638"/>
    </row>
    <row r="5" spans="1:8" ht="15.75" customHeight="1">
      <c r="A5" s="639"/>
      <c r="B5" s="638"/>
      <c r="C5" s="638"/>
      <c r="D5" s="640" t="s">
        <v>437</v>
      </c>
      <c r="E5" s="640"/>
      <c r="F5" s="640"/>
      <c r="G5" s="640"/>
      <c r="H5" s="638"/>
    </row>
    <row r="6" spans="1:8" ht="15.75" customHeight="1">
      <c r="A6" s="639"/>
      <c r="B6" s="638"/>
      <c r="C6" s="638"/>
      <c r="D6" s="639" t="s">
        <v>441</v>
      </c>
      <c r="E6" s="639"/>
      <c r="F6" s="639"/>
      <c r="G6" s="637"/>
      <c r="H6" s="638"/>
    </row>
    <row r="7" spans="1:8" ht="15.75" customHeight="1">
      <c r="A7" s="639"/>
      <c r="B7" s="638"/>
      <c r="C7" s="638"/>
      <c r="D7" s="639" t="s">
        <v>295</v>
      </c>
      <c r="E7" s="639"/>
      <c r="F7" s="639"/>
      <c r="G7" s="637"/>
      <c r="H7" s="638"/>
    </row>
    <row r="8" spans="1:7" ht="12.75" customHeight="1">
      <c r="A8" s="244"/>
      <c r="B8" s="244"/>
      <c r="C8" s="244"/>
      <c r="D8" s="244"/>
      <c r="E8" s="244"/>
      <c r="F8" s="244"/>
      <c r="G8" s="244"/>
    </row>
    <row r="9" spans="1:7" ht="12.75" customHeight="1">
      <c r="A9" s="245" t="s">
        <v>273</v>
      </c>
      <c r="B9" s="246"/>
      <c r="C9" s="246"/>
      <c r="D9" s="246"/>
      <c r="E9" s="246"/>
      <c r="F9" s="246"/>
      <c r="G9" s="246"/>
    </row>
    <row r="10" spans="1:7" ht="12.75" customHeight="1">
      <c r="A10" s="245" t="s">
        <v>10</v>
      </c>
      <c r="B10" s="246"/>
      <c r="C10" s="246"/>
      <c r="D10" s="246"/>
      <c r="E10" s="246"/>
      <c r="F10" s="246"/>
      <c r="G10" s="246"/>
    </row>
    <row r="11" spans="1:7" ht="12.75" customHeight="1" thickBot="1">
      <c r="A11" s="246"/>
      <c r="B11" s="246"/>
      <c r="C11" s="246"/>
      <c r="D11" s="246"/>
      <c r="E11" s="247" t="s">
        <v>11</v>
      </c>
      <c r="F11" s="246"/>
      <c r="G11" s="246"/>
    </row>
    <row r="12" spans="1:7" ht="12.75" customHeight="1">
      <c r="A12" s="697" t="s">
        <v>13</v>
      </c>
      <c r="B12" s="699" t="s">
        <v>16</v>
      </c>
      <c r="C12" s="701" t="s">
        <v>18</v>
      </c>
      <c r="D12" s="703" t="s">
        <v>19</v>
      </c>
      <c r="E12" s="704"/>
      <c r="F12" s="705"/>
      <c r="G12" s="246"/>
    </row>
    <row r="13" spans="1:7" ht="12.75" customHeight="1" thickBot="1">
      <c r="A13" s="698"/>
      <c r="B13" s="700"/>
      <c r="C13" s="702"/>
      <c r="D13" s="248" t="s">
        <v>20</v>
      </c>
      <c r="E13" s="249" t="s">
        <v>21</v>
      </c>
      <c r="F13" s="250" t="s">
        <v>22</v>
      </c>
      <c r="G13" s="246"/>
    </row>
    <row r="14" spans="1:7" ht="12.75" customHeight="1">
      <c r="A14" s="251" t="s">
        <v>14</v>
      </c>
      <c r="B14" s="252" t="s">
        <v>28</v>
      </c>
      <c r="C14" s="253">
        <f>D14+E14+F14</f>
        <v>26</v>
      </c>
      <c r="D14" s="254"/>
      <c r="E14" s="255">
        <v>26</v>
      </c>
      <c r="F14" s="256"/>
      <c r="G14" s="246"/>
    </row>
    <row r="15" spans="1:7" ht="12.75" customHeight="1">
      <c r="A15" s="257" t="s">
        <v>23</v>
      </c>
      <c r="B15" s="258" t="s">
        <v>60</v>
      </c>
      <c r="C15" s="259">
        <f aca="true" t="shared" si="0" ref="C15:C63">D15+E15+F15</f>
        <v>45.8</v>
      </c>
      <c r="D15" s="260"/>
      <c r="E15" s="261">
        <v>28.8</v>
      </c>
      <c r="F15" s="262">
        <v>17</v>
      </c>
      <c r="G15" s="246"/>
    </row>
    <row r="16" spans="1:7" ht="12.75" customHeight="1">
      <c r="A16" s="257" t="s">
        <v>24</v>
      </c>
      <c r="B16" s="258" t="s">
        <v>274</v>
      </c>
      <c r="C16" s="259">
        <f>D16+E16+F16</f>
        <v>58</v>
      </c>
      <c r="D16" s="260"/>
      <c r="E16" s="261">
        <v>3.1</v>
      </c>
      <c r="F16" s="262">
        <v>54.9</v>
      </c>
      <c r="G16" s="246"/>
    </row>
    <row r="17" spans="1:7" ht="12.75" customHeight="1">
      <c r="A17" s="263" t="s">
        <v>25</v>
      </c>
      <c r="B17" s="258" t="s">
        <v>275</v>
      </c>
      <c r="C17" s="259">
        <f t="shared" si="0"/>
        <v>7.5</v>
      </c>
      <c r="D17" s="260"/>
      <c r="E17" s="261">
        <v>0.2</v>
      </c>
      <c r="F17" s="262">
        <v>7.3</v>
      </c>
      <c r="G17" s="246"/>
    </row>
    <row r="18" spans="1:7" ht="12.75" customHeight="1">
      <c r="A18" s="263" t="s">
        <v>26</v>
      </c>
      <c r="B18" s="258" t="s">
        <v>71</v>
      </c>
      <c r="C18" s="259">
        <f t="shared" si="0"/>
        <v>15</v>
      </c>
      <c r="D18" s="260">
        <v>11.5</v>
      </c>
      <c r="E18" s="261">
        <v>1.5</v>
      </c>
      <c r="F18" s="262">
        <v>2</v>
      </c>
      <c r="G18" s="246"/>
    </row>
    <row r="19" spans="1:7" ht="12.75" customHeight="1">
      <c r="A19" s="263" t="s">
        <v>27</v>
      </c>
      <c r="B19" s="258" t="s">
        <v>72</v>
      </c>
      <c r="C19" s="259">
        <v>71</v>
      </c>
      <c r="D19" s="260">
        <v>70</v>
      </c>
      <c r="E19" s="261"/>
      <c r="F19" s="262">
        <v>1</v>
      </c>
      <c r="G19" s="246"/>
    </row>
    <row r="20" spans="1:7" ht="12.75" customHeight="1">
      <c r="A20" s="263" t="s">
        <v>30</v>
      </c>
      <c r="B20" s="258" t="s">
        <v>276</v>
      </c>
      <c r="C20" s="259">
        <f t="shared" si="0"/>
        <v>137.56</v>
      </c>
      <c r="D20" s="270"/>
      <c r="E20" s="271"/>
      <c r="F20" s="272">
        <v>137.56</v>
      </c>
      <c r="G20" s="246"/>
    </row>
    <row r="21" spans="1:7" ht="12.75" customHeight="1">
      <c r="A21" s="263" t="s">
        <v>32</v>
      </c>
      <c r="B21" s="258" t="s">
        <v>82</v>
      </c>
      <c r="C21" s="259">
        <v>18.1</v>
      </c>
      <c r="D21" s="260"/>
      <c r="E21" s="261"/>
      <c r="F21" s="262">
        <v>18.1</v>
      </c>
      <c r="G21" s="246"/>
    </row>
    <row r="22" spans="1:7" ht="12.75" customHeight="1">
      <c r="A22" s="263" t="s">
        <v>34</v>
      </c>
      <c r="B22" s="258" t="s">
        <v>86</v>
      </c>
      <c r="C22" s="259">
        <v>0.8</v>
      </c>
      <c r="D22" s="260"/>
      <c r="E22" s="261">
        <v>0.3</v>
      </c>
      <c r="F22" s="262">
        <v>0.5</v>
      </c>
      <c r="G22" s="246"/>
    </row>
    <row r="23" spans="1:7" ht="12.75" customHeight="1">
      <c r="A23" s="263" t="s">
        <v>35</v>
      </c>
      <c r="B23" s="258" t="s">
        <v>93</v>
      </c>
      <c r="C23" s="259">
        <f t="shared" si="0"/>
        <v>1.6</v>
      </c>
      <c r="D23" s="260"/>
      <c r="E23" s="273">
        <v>0.78</v>
      </c>
      <c r="F23" s="272">
        <v>0.82</v>
      </c>
      <c r="G23" s="246"/>
    </row>
    <row r="24" spans="1:7" ht="12.75" customHeight="1">
      <c r="A24" s="263" t="s">
        <v>38</v>
      </c>
      <c r="B24" s="258" t="s">
        <v>100</v>
      </c>
      <c r="C24" s="259">
        <v>10</v>
      </c>
      <c r="D24" s="260"/>
      <c r="E24" s="261">
        <v>2</v>
      </c>
      <c r="F24" s="262">
        <v>8</v>
      </c>
      <c r="G24" s="246"/>
    </row>
    <row r="25" spans="1:7" ht="12.75" customHeight="1">
      <c r="A25" s="263" t="s">
        <v>39</v>
      </c>
      <c r="B25" s="258" t="s">
        <v>101</v>
      </c>
      <c r="C25" s="259">
        <v>0.06</v>
      </c>
      <c r="D25" s="274"/>
      <c r="E25" s="275"/>
      <c r="F25" s="276">
        <v>0.06</v>
      </c>
      <c r="G25" s="246"/>
    </row>
    <row r="26" spans="1:7" ht="12.75" customHeight="1">
      <c r="A26" s="263" t="s">
        <v>40</v>
      </c>
      <c r="B26" s="258" t="s">
        <v>105</v>
      </c>
      <c r="C26" s="259">
        <f t="shared" si="0"/>
        <v>5.212000000000001</v>
      </c>
      <c r="D26" s="260"/>
      <c r="E26" s="261">
        <v>0.602</v>
      </c>
      <c r="F26" s="262">
        <v>4.61</v>
      </c>
      <c r="G26" s="246"/>
    </row>
    <row r="27" spans="1:7" ht="12.75" customHeight="1">
      <c r="A27" s="263" t="s">
        <v>43</v>
      </c>
      <c r="B27" s="258" t="s">
        <v>108</v>
      </c>
      <c r="C27" s="259">
        <f t="shared" si="0"/>
        <v>2.4</v>
      </c>
      <c r="D27" s="260"/>
      <c r="E27" s="261">
        <v>0.3</v>
      </c>
      <c r="F27" s="262">
        <v>2.1</v>
      </c>
      <c r="G27" s="246"/>
    </row>
    <row r="28" spans="1:7" ht="12.75" customHeight="1">
      <c r="A28" s="263" t="s">
        <v>44</v>
      </c>
      <c r="B28" s="258" t="s">
        <v>110</v>
      </c>
      <c r="C28" s="259">
        <f t="shared" si="0"/>
        <v>2.5</v>
      </c>
      <c r="D28" s="260"/>
      <c r="E28" s="261">
        <v>0.3</v>
      </c>
      <c r="F28" s="262">
        <v>2.2</v>
      </c>
      <c r="G28" s="246"/>
    </row>
    <row r="29" spans="1:7" ht="12.75" customHeight="1">
      <c r="A29" s="264" t="s">
        <v>45</v>
      </c>
      <c r="B29" s="265" t="s">
        <v>112</v>
      </c>
      <c r="C29" s="266">
        <v>0.8</v>
      </c>
      <c r="D29" s="267"/>
      <c r="E29" s="268">
        <v>0.3</v>
      </c>
      <c r="F29" s="269">
        <v>0.5</v>
      </c>
      <c r="G29" s="246">
        <v>0.2</v>
      </c>
    </row>
    <row r="30" spans="1:7" ht="12.75" customHeight="1">
      <c r="A30" s="263" t="s">
        <v>48</v>
      </c>
      <c r="B30" s="258" t="s">
        <v>114</v>
      </c>
      <c r="C30" s="259">
        <v>3.2</v>
      </c>
      <c r="D30" s="260"/>
      <c r="E30" s="261">
        <v>1</v>
      </c>
      <c r="F30" s="262">
        <v>2.2</v>
      </c>
      <c r="G30" s="246"/>
    </row>
    <row r="31" spans="1:7" ht="12.75" customHeight="1">
      <c r="A31" s="263" t="s">
        <v>49</v>
      </c>
      <c r="B31" s="258" t="s">
        <v>117</v>
      </c>
      <c r="C31" s="259">
        <f t="shared" si="0"/>
        <v>102.30000000000001</v>
      </c>
      <c r="D31" s="260"/>
      <c r="E31" s="261">
        <v>1.87</v>
      </c>
      <c r="F31" s="262">
        <v>100.43</v>
      </c>
      <c r="G31" s="246"/>
    </row>
    <row r="32" spans="1:7" ht="12.75" customHeight="1">
      <c r="A32" s="263" t="s">
        <v>52</v>
      </c>
      <c r="B32" s="258" t="s">
        <v>119</v>
      </c>
      <c r="C32" s="259">
        <v>24.7</v>
      </c>
      <c r="D32" s="260">
        <v>23.7</v>
      </c>
      <c r="E32" s="261"/>
      <c r="F32" s="262">
        <v>1</v>
      </c>
      <c r="G32" s="246"/>
    </row>
    <row r="33" spans="1:7" ht="12.75" customHeight="1">
      <c r="A33" s="263" t="s">
        <v>56</v>
      </c>
      <c r="B33" s="258" t="s">
        <v>122</v>
      </c>
      <c r="C33" s="259">
        <f t="shared" si="0"/>
        <v>45.6</v>
      </c>
      <c r="D33" s="260">
        <v>45.6</v>
      </c>
      <c r="E33" s="261"/>
      <c r="F33" s="262"/>
      <c r="G33" s="246"/>
    </row>
    <row r="34" spans="1:7" ht="12.75" customHeight="1">
      <c r="A34" s="263" t="s">
        <v>57</v>
      </c>
      <c r="B34" s="258" t="s">
        <v>127</v>
      </c>
      <c r="C34" s="259">
        <v>13.374</v>
      </c>
      <c r="D34" s="260">
        <v>12.724</v>
      </c>
      <c r="E34" s="261"/>
      <c r="F34" s="262">
        <v>0.65</v>
      </c>
      <c r="G34" s="246"/>
    </row>
    <row r="35" spans="1:7" ht="12.75" customHeight="1">
      <c r="A35" s="263" t="s">
        <v>58</v>
      </c>
      <c r="B35" s="258" t="s">
        <v>130</v>
      </c>
      <c r="C35" s="259">
        <f t="shared" si="0"/>
        <v>44</v>
      </c>
      <c r="D35" s="260">
        <v>25</v>
      </c>
      <c r="E35" s="261"/>
      <c r="F35" s="262">
        <v>19</v>
      </c>
      <c r="G35" s="246"/>
    </row>
    <row r="36" spans="1:7" ht="12.75" customHeight="1">
      <c r="A36" s="263" t="s">
        <v>59</v>
      </c>
      <c r="B36" s="258" t="s">
        <v>277</v>
      </c>
      <c r="C36" s="259">
        <f t="shared" si="0"/>
        <v>9.7</v>
      </c>
      <c r="D36" s="260">
        <v>9.7</v>
      </c>
      <c r="E36" s="261"/>
      <c r="F36" s="262"/>
      <c r="G36" s="246"/>
    </row>
    <row r="37" spans="1:7" ht="12.75" customHeight="1">
      <c r="A37" s="263" t="s">
        <v>61</v>
      </c>
      <c r="B37" s="258" t="s">
        <v>136</v>
      </c>
      <c r="C37" s="259">
        <v>10.8</v>
      </c>
      <c r="D37" s="260">
        <v>9</v>
      </c>
      <c r="E37" s="261"/>
      <c r="F37" s="262">
        <v>1.8</v>
      </c>
      <c r="G37" s="246"/>
    </row>
    <row r="38" spans="1:7" ht="12.75" customHeight="1">
      <c r="A38" s="263" t="s">
        <v>62</v>
      </c>
      <c r="B38" s="258" t="s">
        <v>138</v>
      </c>
      <c r="C38" s="259">
        <v>45.85</v>
      </c>
      <c r="D38" s="260">
        <v>45.85</v>
      </c>
      <c r="E38" s="261"/>
      <c r="F38" s="262"/>
      <c r="G38" s="246"/>
    </row>
    <row r="39" spans="1:7" ht="12.75" customHeight="1">
      <c r="A39" s="263" t="s">
        <v>63</v>
      </c>
      <c r="B39" s="258" t="s">
        <v>140</v>
      </c>
      <c r="C39" s="259">
        <f t="shared" si="0"/>
        <v>15.8</v>
      </c>
      <c r="D39" s="260"/>
      <c r="E39" s="261">
        <v>2.8</v>
      </c>
      <c r="F39" s="262">
        <v>13</v>
      </c>
      <c r="G39" s="246"/>
    </row>
    <row r="40" spans="1:7" ht="12.75" customHeight="1">
      <c r="A40" s="263" t="s">
        <v>64</v>
      </c>
      <c r="B40" s="258" t="s">
        <v>278</v>
      </c>
      <c r="C40" s="259">
        <f t="shared" si="0"/>
        <v>7</v>
      </c>
      <c r="D40" s="260">
        <v>4</v>
      </c>
      <c r="E40" s="261"/>
      <c r="F40" s="262">
        <v>3</v>
      </c>
      <c r="G40" s="246"/>
    </row>
    <row r="41" spans="1:7" ht="12.75" customHeight="1">
      <c r="A41" s="263" t="s">
        <v>65</v>
      </c>
      <c r="B41" s="258" t="s">
        <v>279</v>
      </c>
      <c r="C41" s="259">
        <f t="shared" si="0"/>
        <v>10.9</v>
      </c>
      <c r="D41" s="260"/>
      <c r="E41" s="261"/>
      <c r="F41" s="262">
        <v>10.9</v>
      </c>
      <c r="G41" s="246"/>
    </row>
    <row r="42" spans="1:7" ht="12.75" customHeight="1">
      <c r="A42" s="263" t="s">
        <v>66</v>
      </c>
      <c r="B42" s="258" t="s">
        <v>280</v>
      </c>
      <c r="C42" s="259">
        <f t="shared" si="0"/>
        <v>4</v>
      </c>
      <c r="D42" s="260"/>
      <c r="E42" s="261"/>
      <c r="F42" s="262">
        <v>4</v>
      </c>
      <c r="G42" s="246"/>
    </row>
    <row r="43" spans="1:7" ht="12.75" customHeight="1">
      <c r="A43" s="263" t="s">
        <v>67</v>
      </c>
      <c r="B43" s="258" t="s">
        <v>281</v>
      </c>
      <c r="C43" s="259">
        <f t="shared" si="0"/>
        <v>14.700000000000001</v>
      </c>
      <c r="D43" s="260"/>
      <c r="E43" s="261">
        <v>0.3</v>
      </c>
      <c r="F43" s="262">
        <v>14.4</v>
      </c>
      <c r="G43" s="246"/>
    </row>
    <row r="44" spans="1:7" ht="12.75" customHeight="1">
      <c r="A44" s="263" t="s">
        <v>68</v>
      </c>
      <c r="B44" s="258" t="s">
        <v>282</v>
      </c>
      <c r="C44" s="259">
        <v>75</v>
      </c>
      <c r="D44" s="260"/>
      <c r="E44" s="261"/>
      <c r="F44" s="262">
        <v>75</v>
      </c>
      <c r="G44" s="246"/>
    </row>
    <row r="45" spans="1:7" ht="12.75" customHeight="1">
      <c r="A45" s="263" t="s">
        <v>69</v>
      </c>
      <c r="B45" s="277" t="s">
        <v>283</v>
      </c>
      <c r="C45" s="259">
        <f t="shared" si="0"/>
        <v>10</v>
      </c>
      <c r="D45" s="260">
        <v>1</v>
      </c>
      <c r="E45" s="261"/>
      <c r="F45" s="262">
        <v>9</v>
      </c>
      <c r="G45" s="246"/>
    </row>
    <row r="46" spans="1:7" ht="12.75" customHeight="1">
      <c r="A46" s="264" t="s">
        <v>70</v>
      </c>
      <c r="B46" s="265" t="s">
        <v>284</v>
      </c>
      <c r="C46" s="266">
        <f t="shared" si="0"/>
        <v>39.5</v>
      </c>
      <c r="D46" s="267"/>
      <c r="E46" s="268">
        <v>0.8</v>
      </c>
      <c r="F46" s="269">
        <v>38.7</v>
      </c>
      <c r="G46" s="246">
        <v>1.5</v>
      </c>
    </row>
    <row r="47" spans="1:7" ht="12.75" customHeight="1">
      <c r="A47" s="263" t="s">
        <v>73</v>
      </c>
      <c r="B47" s="258" t="s">
        <v>162</v>
      </c>
      <c r="C47" s="259">
        <v>20.72</v>
      </c>
      <c r="D47" s="260"/>
      <c r="E47" s="261"/>
      <c r="F47" s="262">
        <v>20.72</v>
      </c>
      <c r="G47" s="246"/>
    </row>
    <row r="48" spans="1:7" ht="12.75" customHeight="1">
      <c r="A48" s="263" t="s">
        <v>77</v>
      </c>
      <c r="B48" s="258" t="s">
        <v>163</v>
      </c>
      <c r="C48" s="259">
        <v>6</v>
      </c>
      <c r="D48" s="278">
        <v>6</v>
      </c>
      <c r="E48" s="261"/>
      <c r="F48" s="262"/>
      <c r="G48" s="246"/>
    </row>
    <row r="49" spans="1:7" ht="12.75" customHeight="1">
      <c r="A49" s="263" t="s">
        <v>79</v>
      </c>
      <c r="B49" s="258" t="s">
        <v>285</v>
      </c>
      <c r="C49" s="259">
        <f t="shared" si="0"/>
        <v>18</v>
      </c>
      <c r="D49" s="278"/>
      <c r="E49" s="261">
        <v>3.3</v>
      </c>
      <c r="F49" s="262">
        <v>14.7</v>
      </c>
      <c r="G49" s="246"/>
    </row>
    <row r="50" spans="1:7" ht="12.75" customHeight="1">
      <c r="A50" s="263" t="s">
        <v>83</v>
      </c>
      <c r="B50" s="258" t="s">
        <v>166</v>
      </c>
      <c r="C50" s="259">
        <f t="shared" si="0"/>
        <v>13.5</v>
      </c>
      <c r="D50" s="278"/>
      <c r="E50" s="261"/>
      <c r="F50" s="262">
        <v>13.5</v>
      </c>
      <c r="G50" s="246"/>
    </row>
    <row r="51" spans="1:7" ht="12.75" customHeight="1">
      <c r="A51" s="263" t="s">
        <v>87</v>
      </c>
      <c r="B51" s="258" t="s">
        <v>286</v>
      </c>
      <c r="C51" s="259">
        <f t="shared" si="0"/>
        <v>7.2</v>
      </c>
      <c r="D51" s="278">
        <v>7.2</v>
      </c>
      <c r="E51" s="261"/>
      <c r="F51" s="262"/>
      <c r="G51" s="246"/>
    </row>
    <row r="52" spans="1:7" ht="12.75" customHeight="1">
      <c r="A52" s="263" t="s">
        <v>89</v>
      </c>
      <c r="B52" s="258" t="s">
        <v>287</v>
      </c>
      <c r="C52" s="259">
        <f t="shared" si="0"/>
        <v>1.512</v>
      </c>
      <c r="D52" s="278">
        <v>1.512</v>
      </c>
      <c r="E52" s="261"/>
      <c r="F52" s="262"/>
      <c r="G52" s="246"/>
    </row>
    <row r="53" spans="1:7" ht="12.75" customHeight="1">
      <c r="A53" s="263" t="s">
        <v>92</v>
      </c>
      <c r="B53" s="258" t="s">
        <v>169</v>
      </c>
      <c r="C53" s="259">
        <v>23</v>
      </c>
      <c r="D53" s="278"/>
      <c r="E53" s="261"/>
      <c r="F53" s="262">
        <v>23</v>
      </c>
      <c r="G53" s="246"/>
    </row>
    <row r="54" spans="1:7" ht="12.75" customHeight="1">
      <c r="A54" s="263" t="s">
        <v>98</v>
      </c>
      <c r="B54" s="258" t="s">
        <v>288</v>
      </c>
      <c r="C54" s="259">
        <f t="shared" si="0"/>
        <v>1.8</v>
      </c>
      <c r="D54" s="278">
        <v>1.8</v>
      </c>
      <c r="E54" s="261"/>
      <c r="F54" s="262"/>
      <c r="G54" s="246"/>
    </row>
    <row r="55" spans="1:7" ht="12.75" customHeight="1">
      <c r="A55" s="263" t="s">
        <v>99</v>
      </c>
      <c r="B55" s="258" t="s">
        <v>170</v>
      </c>
      <c r="C55" s="259">
        <v>32.1</v>
      </c>
      <c r="D55" s="278"/>
      <c r="E55" s="261"/>
      <c r="F55" s="262">
        <v>32.1</v>
      </c>
      <c r="G55" s="246"/>
    </row>
    <row r="56" spans="1:7" ht="12.75" customHeight="1">
      <c r="A56" s="263" t="s">
        <v>102</v>
      </c>
      <c r="B56" s="258" t="s">
        <v>171</v>
      </c>
      <c r="C56" s="259">
        <v>8.2</v>
      </c>
      <c r="D56" s="278"/>
      <c r="E56" s="261"/>
      <c r="F56" s="262">
        <v>8.2</v>
      </c>
      <c r="G56" s="246"/>
    </row>
    <row r="57" spans="1:7" ht="12.75" customHeight="1">
      <c r="A57" s="263" t="s">
        <v>139</v>
      </c>
      <c r="B57" s="258" t="s">
        <v>172</v>
      </c>
      <c r="C57" s="259">
        <v>29.5</v>
      </c>
      <c r="D57" s="278">
        <v>27</v>
      </c>
      <c r="E57" s="261"/>
      <c r="F57" s="262">
        <v>2.5</v>
      </c>
      <c r="G57" s="279"/>
    </row>
    <row r="58" spans="1:7" ht="12.75" customHeight="1">
      <c r="A58" s="263" t="s">
        <v>141</v>
      </c>
      <c r="B58" s="258" t="s">
        <v>289</v>
      </c>
      <c r="C58" s="259">
        <f t="shared" si="0"/>
        <v>19.963</v>
      </c>
      <c r="D58" s="278">
        <v>16.963</v>
      </c>
      <c r="E58" s="261"/>
      <c r="F58" s="262">
        <v>3</v>
      </c>
      <c r="G58" s="246"/>
    </row>
    <row r="59" spans="1:7" ht="12.75" customHeight="1">
      <c r="A59" s="263" t="s">
        <v>142</v>
      </c>
      <c r="B59" s="258" t="s">
        <v>173</v>
      </c>
      <c r="C59" s="259">
        <v>25</v>
      </c>
      <c r="D59" s="278"/>
      <c r="E59" s="261"/>
      <c r="F59" s="262">
        <v>25</v>
      </c>
      <c r="G59" s="246"/>
    </row>
    <row r="60" spans="1:7" ht="12.75" customHeight="1">
      <c r="A60" s="263" t="s">
        <v>144</v>
      </c>
      <c r="B60" s="258" t="s">
        <v>174</v>
      </c>
      <c r="C60" s="259">
        <f t="shared" si="0"/>
        <v>1</v>
      </c>
      <c r="D60" s="278"/>
      <c r="E60" s="261"/>
      <c r="F60" s="262">
        <v>1</v>
      </c>
      <c r="G60" s="246"/>
    </row>
    <row r="61" spans="1:7" ht="12.75" customHeight="1">
      <c r="A61" s="263" t="s">
        <v>146</v>
      </c>
      <c r="B61" s="258" t="s">
        <v>290</v>
      </c>
      <c r="C61" s="259">
        <f t="shared" si="0"/>
        <v>18</v>
      </c>
      <c r="D61" s="278">
        <v>13.6</v>
      </c>
      <c r="E61" s="261"/>
      <c r="F61" s="262">
        <v>4.4</v>
      </c>
      <c r="G61" s="246"/>
    </row>
    <row r="62" spans="1:7" ht="12.75" customHeight="1" thickBot="1">
      <c r="A62" s="280" t="s">
        <v>291</v>
      </c>
      <c r="B62" s="281" t="s">
        <v>292</v>
      </c>
      <c r="C62" s="282">
        <f t="shared" si="0"/>
        <v>3.03</v>
      </c>
      <c r="D62" s="283">
        <v>2.63</v>
      </c>
      <c r="E62" s="275"/>
      <c r="F62" s="276">
        <v>0.4</v>
      </c>
      <c r="G62" s="246"/>
    </row>
    <row r="63" spans="1:7" ht="12.75" customHeight="1" thickBot="1">
      <c r="A63" s="284" t="s">
        <v>293</v>
      </c>
      <c r="B63" s="285" t="s">
        <v>294</v>
      </c>
      <c r="C63" s="286">
        <f t="shared" si="0"/>
        <v>1107.281</v>
      </c>
      <c r="D63" s="287">
        <f>SUM(D14:D62)</f>
        <v>334.779</v>
      </c>
      <c r="E63" s="288">
        <f>SUM(E14:E62)</f>
        <v>74.25199999999998</v>
      </c>
      <c r="F63" s="289">
        <f>SUM(F14:F62)</f>
        <v>698.25</v>
      </c>
      <c r="G63" s="246"/>
    </row>
    <row r="64" spans="1:7" ht="12.75" customHeight="1">
      <c r="A64" s="246"/>
      <c r="B64" s="246"/>
      <c r="C64" s="246"/>
      <c r="D64" s="246"/>
      <c r="E64" s="246"/>
      <c r="F64" s="246"/>
      <c r="G64" s="246"/>
    </row>
    <row r="65" spans="1:7" ht="12.75" customHeight="1">
      <c r="A65" s="244"/>
      <c r="B65" s="244"/>
      <c r="C65" s="244"/>
      <c r="D65" s="244"/>
      <c r="E65" s="244"/>
      <c r="F65" s="244"/>
      <c r="G65" s="244">
        <f>SUM(G19:G59)</f>
        <v>1.7</v>
      </c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</sheetData>
  <sheetProtection/>
  <mergeCells count="5">
    <mergeCell ref="A12:A13"/>
    <mergeCell ref="B12:B13"/>
    <mergeCell ref="C12:C13"/>
    <mergeCell ref="D12:F12"/>
    <mergeCell ref="A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1"/>
  <sheetViews>
    <sheetView tabSelected="1" zoomScalePageLayoutView="0" workbookViewId="0" topLeftCell="E1">
      <pane ySplit="1" topLeftCell="A46" activePane="bottomLeft" state="frozen"/>
      <selection pane="topLeft" activeCell="B1" sqref="B1"/>
      <selection pane="bottomLeft" activeCell="Q73" sqref="Q73"/>
    </sheetView>
  </sheetViews>
  <sheetFormatPr defaultColWidth="14.421875" defaultRowHeight="15" customHeight="1"/>
  <cols>
    <col min="1" max="1" width="9.140625" style="0" hidden="1" customWidth="1"/>
    <col min="2" max="2" width="0.2890625" style="0" customWidth="1"/>
    <col min="3" max="3" width="4.421875" style="0" customWidth="1"/>
    <col min="4" max="4" width="47.28125" style="0" customWidth="1"/>
    <col min="5" max="5" width="10.140625" style="0" customWidth="1"/>
    <col min="6" max="6" width="9.421875" style="0" customWidth="1"/>
    <col min="7" max="7" width="9.00390625" style="0" customWidth="1"/>
    <col min="8" max="8" width="8.140625" style="0" customWidth="1"/>
    <col min="9" max="9" width="9.8515625" style="0" customWidth="1"/>
    <col min="10" max="10" width="9.28125" style="0" customWidth="1"/>
    <col min="11" max="11" width="8.7109375" style="0" customWidth="1"/>
    <col min="12" max="12" width="9.421875" style="0" customWidth="1"/>
    <col min="13" max="13" width="8.57421875" style="0" customWidth="1"/>
    <col min="14" max="14" width="8.28125" style="0" customWidth="1"/>
    <col min="15" max="15" width="7.421875" style="0" customWidth="1"/>
    <col min="16" max="16" width="8.00390625" style="0" customWidth="1"/>
    <col min="17" max="17" width="8.8515625" style="0" customWidth="1"/>
    <col min="18" max="18" width="8.00390625" style="0" customWidth="1"/>
    <col min="19" max="19" width="8.57421875" style="0" customWidth="1"/>
    <col min="20" max="20" width="7.00390625" style="0" customWidth="1"/>
    <col min="21" max="21" width="8.140625" style="0" customWidth="1"/>
    <col min="22" max="22" width="8.421875" style="0" customWidth="1"/>
    <col min="23" max="23" width="9.140625" style="0" customWidth="1"/>
    <col min="24" max="24" width="8.28125" style="0" customWidth="1"/>
    <col min="25" max="26" width="8.00390625" style="0" customWidth="1"/>
  </cols>
  <sheetData>
    <row r="1" spans="2:28" ht="15.75" customHeight="1">
      <c r="B1" s="641"/>
      <c r="C1" s="641"/>
      <c r="D1" s="641"/>
      <c r="E1" s="641"/>
      <c r="F1" s="641"/>
      <c r="G1" s="641"/>
      <c r="H1" s="642"/>
      <c r="I1" s="641"/>
      <c r="J1" s="641"/>
      <c r="K1" s="641"/>
      <c r="L1" s="641"/>
      <c r="M1" s="641"/>
      <c r="N1" s="641"/>
      <c r="O1" s="641"/>
      <c r="P1" s="641"/>
      <c r="Q1" s="641"/>
      <c r="R1" s="643" t="s">
        <v>175</v>
      </c>
      <c r="S1" s="643"/>
      <c r="T1" s="643"/>
      <c r="U1" s="643"/>
      <c r="V1" s="641"/>
      <c r="W1" s="641"/>
      <c r="X1" s="641"/>
      <c r="Y1" s="641"/>
      <c r="Z1" s="641"/>
      <c r="AA1" s="641"/>
      <c r="AB1" s="641"/>
    </row>
    <row r="2" spans="8:21" ht="15.75" customHeight="1">
      <c r="H2" s="718"/>
      <c r="I2" s="690"/>
      <c r="J2" s="690"/>
      <c r="K2" s="690"/>
      <c r="L2" s="690"/>
      <c r="R2" s="8" t="s">
        <v>177</v>
      </c>
      <c r="S2" s="10"/>
      <c r="T2" s="10"/>
      <c r="U2" s="10"/>
    </row>
    <row r="3" spans="8:21" ht="15.75" customHeight="1">
      <c r="H3" s="2"/>
      <c r="R3" s="8" t="s">
        <v>186</v>
      </c>
      <c r="S3" s="8"/>
      <c r="T3" s="8"/>
      <c r="U3" s="8"/>
    </row>
    <row r="4" spans="18:22" ht="12.75" customHeight="1">
      <c r="R4" s="8" t="s">
        <v>296</v>
      </c>
      <c r="S4" s="8"/>
      <c r="T4" s="8"/>
      <c r="U4" s="8"/>
      <c r="V4" s="8"/>
    </row>
    <row r="5" spans="3:24" ht="12.75" customHeight="1">
      <c r="C5" s="15" t="s">
        <v>183</v>
      </c>
      <c r="D5" s="719" t="s">
        <v>176</v>
      </c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8" t="s">
        <v>300</v>
      </c>
      <c r="S5" s="10"/>
      <c r="T5" s="10"/>
      <c r="U5" s="10"/>
      <c r="V5" s="10"/>
      <c r="W5" s="10"/>
      <c r="X5" s="10"/>
    </row>
    <row r="6" spans="5:22" ht="12.75" customHeight="1">
      <c r="E6" s="708" t="s">
        <v>185</v>
      </c>
      <c r="F6" s="690"/>
      <c r="G6" s="690"/>
      <c r="H6" s="690"/>
      <c r="I6" s="690"/>
      <c r="J6" s="690"/>
      <c r="K6" s="690"/>
      <c r="R6" s="8" t="s">
        <v>297</v>
      </c>
      <c r="S6" s="8"/>
      <c r="T6" s="8"/>
      <c r="U6" s="8"/>
      <c r="V6" s="8"/>
    </row>
    <row r="7" ht="13.5" customHeight="1" thickBot="1">
      <c r="U7" t="s">
        <v>191</v>
      </c>
    </row>
    <row r="8" spans="3:24" ht="12.75" customHeight="1">
      <c r="C8" s="721" t="s">
        <v>9</v>
      </c>
      <c r="D8" s="723" t="s">
        <v>184</v>
      </c>
      <c r="E8" s="725" t="s">
        <v>187</v>
      </c>
      <c r="F8" s="709" t="s">
        <v>189</v>
      </c>
      <c r="G8" s="710"/>
      <c r="H8" s="710"/>
      <c r="I8" s="715" t="s">
        <v>190</v>
      </c>
      <c r="J8" s="709" t="s">
        <v>189</v>
      </c>
      <c r="K8" s="710"/>
      <c r="L8" s="731"/>
      <c r="M8" s="729" t="s">
        <v>192</v>
      </c>
      <c r="N8" s="709" t="s">
        <v>189</v>
      </c>
      <c r="O8" s="710"/>
      <c r="P8" s="710"/>
      <c r="Q8" s="715" t="s">
        <v>193</v>
      </c>
      <c r="R8" s="709" t="s">
        <v>189</v>
      </c>
      <c r="S8" s="710"/>
      <c r="T8" s="731"/>
      <c r="U8" s="729" t="s">
        <v>197</v>
      </c>
      <c r="V8" s="709" t="s">
        <v>189</v>
      </c>
      <c r="W8" s="710"/>
      <c r="X8" s="731"/>
    </row>
    <row r="9" spans="3:24" ht="12.75" customHeight="1">
      <c r="C9" s="722"/>
      <c r="D9" s="724"/>
      <c r="E9" s="726"/>
      <c r="F9" s="711" t="s">
        <v>195</v>
      </c>
      <c r="G9" s="712"/>
      <c r="H9" s="727" t="s">
        <v>196</v>
      </c>
      <c r="I9" s="716"/>
      <c r="J9" s="711" t="s">
        <v>195</v>
      </c>
      <c r="K9" s="712"/>
      <c r="L9" s="713" t="s">
        <v>196</v>
      </c>
      <c r="M9" s="730"/>
      <c r="N9" s="711" t="s">
        <v>195</v>
      </c>
      <c r="O9" s="712"/>
      <c r="P9" s="727" t="s">
        <v>196</v>
      </c>
      <c r="Q9" s="716"/>
      <c r="R9" s="711" t="s">
        <v>195</v>
      </c>
      <c r="S9" s="712"/>
      <c r="T9" s="713" t="s">
        <v>196</v>
      </c>
      <c r="U9" s="730"/>
      <c r="V9" s="711" t="s">
        <v>195</v>
      </c>
      <c r="W9" s="712"/>
      <c r="X9" s="713" t="s">
        <v>196</v>
      </c>
    </row>
    <row r="10" spans="3:24" ht="59.25" customHeight="1" thickBot="1">
      <c r="C10" s="722"/>
      <c r="D10" s="724"/>
      <c r="E10" s="726"/>
      <c r="F10" s="18" t="s">
        <v>187</v>
      </c>
      <c r="G10" s="18" t="s">
        <v>198</v>
      </c>
      <c r="H10" s="728"/>
      <c r="I10" s="717"/>
      <c r="J10" s="551" t="s">
        <v>187</v>
      </c>
      <c r="K10" s="551" t="s">
        <v>198</v>
      </c>
      <c r="L10" s="714"/>
      <c r="M10" s="730"/>
      <c r="N10" s="18" t="s">
        <v>187</v>
      </c>
      <c r="O10" s="18" t="s">
        <v>198</v>
      </c>
      <c r="P10" s="728"/>
      <c r="Q10" s="717"/>
      <c r="R10" s="551" t="s">
        <v>187</v>
      </c>
      <c r="S10" s="551" t="s">
        <v>198</v>
      </c>
      <c r="T10" s="714"/>
      <c r="U10" s="730"/>
      <c r="V10" s="18" t="s">
        <v>187</v>
      </c>
      <c r="W10" s="18" t="s">
        <v>198</v>
      </c>
      <c r="X10" s="732"/>
    </row>
    <row r="11" spans="3:24" s="402" customFormat="1" ht="12.75" customHeight="1">
      <c r="C11" s="501">
        <v>1</v>
      </c>
      <c r="D11" s="504" t="s">
        <v>344</v>
      </c>
      <c r="E11" s="299">
        <f aca="true" t="shared" si="0" ref="E11:G13">I11+M11+Q11+U11</f>
        <v>-22.537000000000003</v>
      </c>
      <c r="F11" s="300">
        <f t="shared" si="0"/>
        <v>-22.537000000000003</v>
      </c>
      <c r="G11" s="300">
        <f>K11+O11+S11+W11</f>
        <v>-2.6</v>
      </c>
      <c r="H11" s="514"/>
      <c r="I11" s="104">
        <f aca="true" t="shared" si="1" ref="I11:I17">J11+L11</f>
        <v>-22.537000000000003</v>
      </c>
      <c r="J11" s="446">
        <f>J12+J13</f>
        <v>-22.537000000000003</v>
      </c>
      <c r="K11" s="446">
        <f>K12+K13</f>
        <v>-2.6</v>
      </c>
      <c r="L11" s="453"/>
      <c r="M11" s="529"/>
      <c r="N11" s="530"/>
      <c r="O11" s="530"/>
      <c r="P11" s="514"/>
      <c r="Q11" s="548"/>
      <c r="R11" s="549"/>
      <c r="S11" s="549"/>
      <c r="T11" s="550"/>
      <c r="U11" s="529"/>
      <c r="V11" s="530"/>
      <c r="W11" s="530"/>
      <c r="X11" s="514"/>
    </row>
    <row r="12" spans="3:24" s="402" customFormat="1" ht="12.75" customHeight="1">
      <c r="C12" s="502">
        <v>2</v>
      </c>
      <c r="D12" s="500" t="s">
        <v>345</v>
      </c>
      <c r="E12" s="515">
        <f t="shared" si="0"/>
        <v>-19.821</v>
      </c>
      <c r="F12" s="129">
        <f t="shared" si="0"/>
        <v>-19.821</v>
      </c>
      <c r="G12" s="129">
        <f t="shared" si="0"/>
        <v>-0.6</v>
      </c>
      <c r="H12" s="516"/>
      <c r="I12" s="511">
        <f t="shared" si="1"/>
        <v>-19.821</v>
      </c>
      <c r="J12" s="129">
        <v>-19.821</v>
      </c>
      <c r="K12" s="129">
        <v>-0.6</v>
      </c>
      <c r="L12" s="315"/>
      <c r="M12" s="531"/>
      <c r="N12" s="411"/>
      <c r="O12" s="411"/>
      <c r="P12" s="532"/>
      <c r="Q12" s="528"/>
      <c r="R12" s="411"/>
      <c r="S12" s="411"/>
      <c r="T12" s="543"/>
      <c r="U12" s="531"/>
      <c r="V12" s="411"/>
      <c r="W12" s="411"/>
      <c r="X12" s="532"/>
    </row>
    <row r="13" spans="3:24" s="402" customFormat="1" ht="12.75" customHeight="1">
      <c r="C13" s="502">
        <v>3</v>
      </c>
      <c r="D13" s="646" t="s">
        <v>439</v>
      </c>
      <c r="E13" s="515">
        <f t="shared" si="0"/>
        <v>-2.716</v>
      </c>
      <c r="F13" s="129">
        <f t="shared" si="0"/>
        <v>-2.716</v>
      </c>
      <c r="G13" s="129">
        <f t="shared" si="0"/>
        <v>-2</v>
      </c>
      <c r="H13" s="516"/>
      <c r="I13" s="512">
        <f t="shared" si="1"/>
        <v>-2.716</v>
      </c>
      <c r="J13" s="129">
        <v>-2.716</v>
      </c>
      <c r="K13" s="129">
        <v>-2</v>
      </c>
      <c r="L13" s="315"/>
      <c r="M13" s="531"/>
      <c r="N13" s="411"/>
      <c r="O13" s="411"/>
      <c r="P13" s="532"/>
      <c r="Q13" s="528"/>
      <c r="R13" s="411"/>
      <c r="S13" s="411"/>
      <c r="T13" s="543"/>
      <c r="U13" s="531"/>
      <c r="V13" s="411"/>
      <c r="W13" s="411"/>
      <c r="X13" s="532"/>
    </row>
    <row r="14" spans="3:24" ht="12.75" customHeight="1">
      <c r="C14" s="356">
        <v>4</v>
      </c>
      <c r="D14" s="48" t="s">
        <v>199</v>
      </c>
      <c r="E14" s="405">
        <f aca="true" t="shared" si="2" ref="E14:H16">I14+M14+Q14+U14</f>
        <v>-7.009</v>
      </c>
      <c r="F14" s="37">
        <f t="shared" si="2"/>
        <v>3.391</v>
      </c>
      <c r="G14" s="37">
        <f t="shared" si="2"/>
        <v>0</v>
      </c>
      <c r="H14" s="473">
        <f t="shared" si="2"/>
        <v>-10.4</v>
      </c>
      <c r="I14" s="153">
        <f t="shared" si="1"/>
        <v>-7.009</v>
      </c>
      <c r="J14" s="25">
        <f>J15+J16</f>
        <v>3.391</v>
      </c>
      <c r="K14" s="290">
        <f>K15</f>
        <v>0</v>
      </c>
      <c r="L14" s="27">
        <f>L15</f>
        <v>-10.4</v>
      </c>
      <c r="M14" s="533">
        <f>M15</f>
        <v>0</v>
      </c>
      <c r="N14" s="290">
        <f>N15</f>
        <v>0</v>
      </c>
      <c r="O14" s="290">
        <f>O15</f>
        <v>0</v>
      </c>
      <c r="P14" s="534"/>
      <c r="Q14" s="30"/>
      <c r="R14" s="17"/>
      <c r="S14" s="17"/>
      <c r="T14" s="31"/>
      <c r="U14" s="544"/>
      <c r="V14" s="291"/>
      <c r="W14" s="291"/>
      <c r="X14" s="519"/>
    </row>
    <row r="15" spans="3:24" ht="12.75" customHeight="1">
      <c r="C15" s="191">
        <v>5</v>
      </c>
      <c r="D15" s="190" t="s">
        <v>201</v>
      </c>
      <c r="E15" s="162">
        <f t="shared" si="2"/>
        <v>-10.4</v>
      </c>
      <c r="F15" s="35">
        <f t="shared" si="2"/>
        <v>0</v>
      </c>
      <c r="G15" s="35">
        <f t="shared" si="2"/>
        <v>0</v>
      </c>
      <c r="H15" s="517">
        <f t="shared" si="2"/>
        <v>-10.4</v>
      </c>
      <c r="I15" s="83">
        <f t="shared" si="1"/>
        <v>-10.4</v>
      </c>
      <c r="J15" s="290"/>
      <c r="K15" s="38"/>
      <c r="L15" s="39">
        <v>-10.4</v>
      </c>
      <c r="M15" s="535">
        <f>N15</f>
        <v>0</v>
      </c>
      <c r="N15" s="38"/>
      <c r="O15" s="41"/>
      <c r="P15" s="536"/>
      <c r="Q15" s="43"/>
      <c r="R15" s="32"/>
      <c r="S15" s="32"/>
      <c r="T15" s="16"/>
      <c r="U15" s="537"/>
      <c r="V15" s="32"/>
      <c r="W15" s="32"/>
      <c r="X15" s="536"/>
    </row>
    <row r="16" spans="3:24" s="648" customFormat="1" ht="12.75" customHeight="1">
      <c r="C16" s="412">
        <v>6</v>
      </c>
      <c r="D16" s="58" t="s">
        <v>444</v>
      </c>
      <c r="E16" s="162">
        <f t="shared" si="2"/>
        <v>3.391</v>
      </c>
      <c r="F16" s="35">
        <f t="shared" si="2"/>
        <v>3.391</v>
      </c>
      <c r="G16" s="47"/>
      <c r="H16" s="441"/>
      <c r="I16" s="83">
        <f t="shared" si="1"/>
        <v>3.391</v>
      </c>
      <c r="J16" s="651">
        <v>3.391</v>
      </c>
      <c r="K16" s="652"/>
      <c r="L16" s="653"/>
      <c r="M16" s="535"/>
      <c r="N16" s="38"/>
      <c r="O16" s="41"/>
      <c r="P16" s="536"/>
      <c r="Q16" s="43"/>
      <c r="R16" s="32"/>
      <c r="S16" s="32"/>
      <c r="T16" s="649"/>
      <c r="U16" s="537"/>
      <c r="V16" s="32"/>
      <c r="W16" s="32"/>
      <c r="X16" s="536"/>
    </row>
    <row r="17" spans="3:24" s="402" customFormat="1" ht="12.75" customHeight="1">
      <c r="C17" s="412">
        <v>7</v>
      </c>
      <c r="D17" s="505" t="s">
        <v>319</v>
      </c>
      <c r="E17" s="474">
        <f>I17+M17+Q17+U17</f>
        <v>2.265</v>
      </c>
      <c r="F17" s="410">
        <f>J17+N17+R17+V17</f>
        <v>2.265</v>
      </c>
      <c r="G17" s="410">
        <f>K17+O17+S17+W17</f>
        <v>1.865</v>
      </c>
      <c r="H17" s="161"/>
      <c r="I17" s="513">
        <f t="shared" si="1"/>
        <v>2.265</v>
      </c>
      <c r="J17" s="409">
        <v>2.265</v>
      </c>
      <c r="K17" s="37">
        <v>1.865</v>
      </c>
      <c r="L17" s="44"/>
      <c r="M17" s="537"/>
      <c r="N17" s="32"/>
      <c r="O17" s="32"/>
      <c r="P17" s="536"/>
      <c r="Q17" s="43"/>
      <c r="R17" s="32"/>
      <c r="S17" s="32"/>
      <c r="T17" s="403"/>
      <c r="U17" s="537"/>
      <c r="V17" s="32"/>
      <c r="W17" s="32"/>
      <c r="X17" s="536"/>
    </row>
    <row r="18" spans="1:24" ht="12.75" customHeight="1">
      <c r="A18" s="188"/>
      <c r="B18" s="189"/>
      <c r="C18" s="192">
        <v>8</v>
      </c>
      <c r="D18" s="48" t="s">
        <v>203</v>
      </c>
      <c r="E18" s="405">
        <f aca="true" t="shared" si="3" ref="E18:E28">I18+M18+Q18+U18</f>
        <v>-51.577</v>
      </c>
      <c r="F18" s="37">
        <f aca="true" t="shared" si="4" ref="F18:F28">J18+N18+R18+V18</f>
        <v>-51.577</v>
      </c>
      <c r="G18" s="410">
        <f aca="true" t="shared" si="5" ref="G18:G39">K18+O18+S18+W18</f>
        <v>0</v>
      </c>
      <c r="H18" s="518">
        <f>L18</f>
        <v>0</v>
      </c>
      <c r="I18" s="92">
        <f>SUM(I19:I28)</f>
        <v>-51.577</v>
      </c>
      <c r="J18" s="152">
        <f>SUM(J19:J28)</f>
        <v>-51.577</v>
      </c>
      <c r="K18" s="482"/>
      <c r="L18" s="292"/>
      <c r="M18" s="538">
        <f>SUM(M24:M28)</f>
        <v>0</v>
      </c>
      <c r="N18" s="54">
        <f>SUM(N24:N28)</f>
        <v>0</v>
      </c>
      <c r="O18" s="32"/>
      <c r="P18" s="536"/>
      <c r="Q18" s="43"/>
      <c r="R18" s="32"/>
      <c r="S18" s="32"/>
      <c r="T18" s="16"/>
      <c r="U18" s="537"/>
      <c r="V18" s="32"/>
      <c r="W18" s="32"/>
      <c r="X18" s="536"/>
    </row>
    <row r="19" spans="1:24" ht="12.75" customHeight="1">
      <c r="A19" s="188"/>
      <c r="B19" s="189"/>
      <c r="C19" s="192">
        <v>9</v>
      </c>
      <c r="D19" s="58" t="s">
        <v>205</v>
      </c>
      <c r="E19" s="162">
        <f t="shared" si="3"/>
        <v>-18.88</v>
      </c>
      <c r="F19" s="35">
        <f t="shared" si="4"/>
        <v>-18.88</v>
      </c>
      <c r="G19" s="410">
        <f t="shared" si="5"/>
        <v>0</v>
      </c>
      <c r="H19" s="519"/>
      <c r="I19" s="83">
        <f aca="true" t="shared" si="6" ref="I19:I31">J19+L19</f>
        <v>-18.88</v>
      </c>
      <c r="J19" s="297">
        <v>-18.88</v>
      </c>
      <c r="K19" s="482"/>
      <c r="L19" s="31"/>
      <c r="M19" s="537"/>
      <c r="N19" s="32"/>
      <c r="O19" s="32"/>
      <c r="P19" s="536"/>
      <c r="Q19" s="43"/>
      <c r="R19" s="32"/>
      <c r="S19" s="32"/>
      <c r="T19" s="16"/>
      <c r="U19" s="537"/>
      <c r="V19" s="32"/>
      <c r="W19" s="32"/>
      <c r="X19" s="536"/>
    </row>
    <row r="20" spans="1:24" ht="12.75" customHeight="1">
      <c r="A20" s="188"/>
      <c r="B20" s="189"/>
      <c r="C20" s="192">
        <v>10</v>
      </c>
      <c r="D20" s="58" t="s">
        <v>211</v>
      </c>
      <c r="E20" s="162">
        <f t="shared" si="3"/>
        <v>0.704</v>
      </c>
      <c r="F20" s="35">
        <f t="shared" si="4"/>
        <v>0.704</v>
      </c>
      <c r="G20" s="410">
        <f t="shared" si="5"/>
        <v>0</v>
      </c>
      <c r="H20" s="519"/>
      <c r="I20" s="83">
        <f t="shared" si="6"/>
        <v>0.704</v>
      </c>
      <c r="J20" s="297">
        <v>0.704</v>
      </c>
      <c r="K20" s="482"/>
      <c r="L20" s="31"/>
      <c r="M20" s="537"/>
      <c r="N20" s="32"/>
      <c r="O20" s="32"/>
      <c r="P20" s="536"/>
      <c r="Q20" s="43"/>
      <c r="R20" s="32"/>
      <c r="S20" s="32"/>
      <c r="T20" s="16"/>
      <c r="U20" s="537"/>
      <c r="V20" s="32"/>
      <c r="W20" s="32"/>
      <c r="X20" s="536"/>
    </row>
    <row r="21" spans="1:24" ht="12.75" customHeight="1">
      <c r="A21" s="188"/>
      <c r="B21" s="189"/>
      <c r="C21" s="192">
        <v>11</v>
      </c>
      <c r="D21" s="58" t="s">
        <v>212</v>
      </c>
      <c r="E21" s="162">
        <f t="shared" si="3"/>
        <v>-6.754</v>
      </c>
      <c r="F21" s="35">
        <f t="shared" si="4"/>
        <v>-6.754</v>
      </c>
      <c r="G21" s="410">
        <f t="shared" si="5"/>
        <v>0</v>
      </c>
      <c r="H21" s="519"/>
      <c r="I21" s="83">
        <f t="shared" si="6"/>
        <v>-6.754</v>
      </c>
      <c r="J21" s="297">
        <v>-6.754</v>
      </c>
      <c r="K21" s="482"/>
      <c r="L21" s="31"/>
      <c r="M21" s="537"/>
      <c r="N21" s="32"/>
      <c r="O21" s="32"/>
      <c r="P21" s="536"/>
      <c r="Q21" s="43"/>
      <c r="R21" s="32"/>
      <c r="S21" s="32"/>
      <c r="T21" s="16"/>
      <c r="U21" s="537"/>
      <c r="V21" s="32"/>
      <c r="W21" s="32"/>
      <c r="X21" s="536"/>
    </row>
    <row r="22" spans="1:24" ht="12.75" customHeight="1">
      <c r="A22" s="188"/>
      <c r="B22" s="189"/>
      <c r="C22" s="192">
        <v>12</v>
      </c>
      <c r="D22" s="58" t="s">
        <v>213</v>
      </c>
      <c r="E22" s="162">
        <f t="shared" si="3"/>
        <v>-0.777</v>
      </c>
      <c r="F22" s="35">
        <f t="shared" si="4"/>
        <v>-0.777</v>
      </c>
      <c r="G22" s="410">
        <f t="shared" si="5"/>
        <v>0</v>
      </c>
      <c r="H22" s="519"/>
      <c r="I22" s="83">
        <f t="shared" si="6"/>
        <v>-0.777</v>
      </c>
      <c r="J22" s="297">
        <v>-0.777</v>
      </c>
      <c r="K22" s="482"/>
      <c r="L22" s="31"/>
      <c r="M22" s="537"/>
      <c r="N22" s="32"/>
      <c r="O22" s="32"/>
      <c r="P22" s="536"/>
      <c r="Q22" s="43"/>
      <c r="R22" s="32"/>
      <c r="S22" s="32"/>
      <c r="T22" s="16"/>
      <c r="U22" s="537"/>
      <c r="V22" s="32"/>
      <c r="W22" s="32"/>
      <c r="X22" s="536"/>
    </row>
    <row r="23" spans="1:24" ht="12.75" customHeight="1">
      <c r="A23" s="188"/>
      <c r="B23" s="189"/>
      <c r="C23" s="192">
        <v>13</v>
      </c>
      <c r="D23" s="190" t="s">
        <v>355</v>
      </c>
      <c r="E23" s="162">
        <f t="shared" si="3"/>
        <v>-0.412</v>
      </c>
      <c r="F23" s="35">
        <f t="shared" si="4"/>
        <v>-0.412</v>
      </c>
      <c r="G23" s="410">
        <f t="shared" si="5"/>
        <v>0</v>
      </c>
      <c r="H23" s="519"/>
      <c r="I23" s="83">
        <f t="shared" si="6"/>
        <v>-0.412</v>
      </c>
      <c r="J23" s="297">
        <v>-0.412</v>
      </c>
      <c r="K23" s="482"/>
      <c r="L23" s="31"/>
      <c r="M23" s="537"/>
      <c r="N23" s="32"/>
      <c r="O23" s="32"/>
      <c r="P23" s="536"/>
      <c r="Q23" s="43"/>
      <c r="R23" s="32"/>
      <c r="S23" s="32"/>
      <c r="T23" s="16"/>
      <c r="U23" s="537"/>
      <c r="V23" s="32"/>
      <c r="W23" s="32"/>
      <c r="X23" s="536"/>
    </row>
    <row r="24" spans="1:24" ht="12.75" customHeight="1">
      <c r="A24" s="188"/>
      <c r="B24" s="189"/>
      <c r="C24" s="192">
        <v>14</v>
      </c>
      <c r="D24" s="506" t="s">
        <v>356</v>
      </c>
      <c r="E24" s="162">
        <f t="shared" si="3"/>
        <v>-1</v>
      </c>
      <c r="F24" s="35">
        <f t="shared" si="4"/>
        <v>-1</v>
      </c>
      <c r="G24" s="410">
        <f t="shared" si="5"/>
        <v>0</v>
      </c>
      <c r="H24" s="520"/>
      <c r="I24" s="83">
        <f t="shared" si="6"/>
        <v>-1</v>
      </c>
      <c r="J24" s="297">
        <v>-1</v>
      </c>
      <c r="K24" s="482"/>
      <c r="L24" s="31"/>
      <c r="M24" s="162">
        <f>N24+P24</f>
        <v>0</v>
      </c>
      <c r="N24" s="73"/>
      <c r="O24" s="32"/>
      <c r="P24" s="536"/>
      <c r="Q24" s="43"/>
      <c r="R24" s="32"/>
      <c r="S24" s="32"/>
      <c r="T24" s="16"/>
      <c r="U24" s="537"/>
      <c r="V24" s="32"/>
      <c r="W24" s="32"/>
      <c r="X24" s="536"/>
    </row>
    <row r="25" spans="1:24" ht="12.75" customHeight="1">
      <c r="A25" s="188"/>
      <c r="B25" s="189"/>
      <c r="C25" s="192">
        <v>15</v>
      </c>
      <c r="D25" s="506" t="s">
        <v>357</v>
      </c>
      <c r="E25" s="162">
        <f t="shared" si="3"/>
        <v>-5.747</v>
      </c>
      <c r="F25" s="35">
        <f t="shared" si="4"/>
        <v>-5.747</v>
      </c>
      <c r="G25" s="410">
        <f t="shared" si="5"/>
        <v>0</v>
      </c>
      <c r="H25" s="520"/>
      <c r="I25" s="83">
        <f t="shared" si="6"/>
        <v>-5.747</v>
      </c>
      <c r="J25" s="297">
        <v>-5.747</v>
      </c>
      <c r="K25" s="482"/>
      <c r="L25" s="31"/>
      <c r="M25" s="162">
        <f>N25+P25</f>
        <v>0</v>
      </c>
      <c r="N25" s="38"/>
      <c r="O25" s="32"/>
      <c r="P25" s="536"/>
      <c r="Q25" s="43"/>
      <c r="R25" s="32"/>
      <c r="S25" s="32"/>
      <c r="T25" s="16"/>
      <c r="U25" s="537"/>
      <c r="V25" s="32"/>
      <c r="W25" s="32"/>
      <c r="X25" s="536"/>
    </row>
    <row r="26" spans="1:24" s="648" customFormat="1" ht="25.5" customHeight="1">
      <c r="A26" s="188"/>
      <c r="B26" s="189"/>
      <c r="C26" s="192">
        <v>16</v>
      </c>
      <c r="D26" s="506" t="s">
        <v>443</v>
      </c>
      <c r="E26" s="162">
        <f t="shared" si="3"/>
        <v>-3.5</v>
      </c>
      <c r="F26" s="35">
        <f t="shared" si="4"/>
        <v>-3.5</v>
      </c>
      <c r="G26" s="410">
        <f t="shared" si="5"/>
        <v>0</v>
      </c>
      <c r="H26" s="520"/>
      <c r="I26" s="83">
        <f t="shared" si="6"/>
        <v>-3.5</v>
      </c>
      <c r="J26" s="297">
        <v>-3.5</v>
      </c>
      <c r="K26" s="482"/>
      <c r="L26" s="31"/>
      <c r="M26" s="162"/>
      <c r="N26" s="38"/>
      <c r="O26" s="32"/>
      <c r="P26" s="536"/>
      <c r="Q26" s="43"/>
      <c r="R26" s="32"/>
      <c r="S26" s="32"/>
      <c r="T26" s="649"/>
      <c r="U26" s="537"/>
      <c r="V26" s="32"/>
      <c r="W26" s="32"/>
      <c r="X26" s="536"/>
    </row>
    <row r="27" spans="1:24" s="648" customFormat="1" ht="15" customHeight="1">
      <c r="A27" s="188"/>
      <c r="B27" s="189"/>
      <c r="C27" s="192">
        <v>17</v>
      </c>
      <c r="D27" s="506" t="s">
        <v>445</v>
      </c>
      <c r="E27" s="162">
        <f t="shared" si="3"/>
        <v>-15</v>
      </c>
      <c r="F27" s="35">
        <f t="shared" si="4"/>
        <v>-15</v>
      </c>
      <c r="G27" s="410"/>
      <c r="H27" s="520"/>
      <c r="I27" s="83">
        <f t="shared" si="6"/>
        <v>-15</v>
      </c>
      <c r="J27" s="297">
        <v>-15</v>
      </c>
      <c r="K27" s="482"/>
      <c r="L27" s="31"/>
      <c r="M27" s="162"/>
      <c r="N27" s="38"/>
      <c r="O27" s="32"/>
      <c r="P27" s="536"/>
      <c r="Q27" s="43"/>
      <c r="R27" s="32"/>
      <c r="S27" s="32"/>
      <c r="T27" s="649"/>
      <c r="U27" s="537"/>
      <c r="V27" s="32"/>
      <c r="W27" s="32"/>
      <c r="X27" s="536"/>
    </row>
    <row r="28" spans="1:24" ht="25.5" customHeight="1">
      <c r="A28" s="188"/>
      <c r="B28" s="189"/>
      <c r="C28" s="192">
        <v>18</v>
      </c>
      <c r="D28" s="507" t="s">
        <v>360</v>
      </c>
      <c r="E28" s="162">
        <f t="shared" si="3"/>
        <v>-0.211</v>
      </c>
      <c r="F28" s="35">
        <f t="shared" si="4"/>
        <v>-0.211</v>
      </c>
      <c r="G28" s="410">
        <f t="shared" si="5"/>
        <v>0</v>
      </c>
      <c r="H28" s="520"/>
      <c r="I28" s="83">
        <f t="shared" si="6"/>
        <v>-0.211</v>
      </c>
      <c r="J28" s="297">
        <v>-0.211</v>
      </c>
      <c r="K28" s="482"/>
      <c r="L28" s="31"/>
      <c r="M28" s="162">
        <f>N28+P28</f>
        <v>0</v>
      </c>
      <c r="N28" s="38"/>
      <c r="O28" s="32"/>
      <c r="P28" s="536"/>
      <c r="Q28" s="43"/>
      <c r="R28" s="32"/>
      <c r="S28" s="32"/>
      <c r="T28" s="16"/>
      <c r="U28" s="537"/>
      <c r="V28" s="32"/>
      <c r="W28" s="32"/>
      <c r="X28" s="536"/>
    </row>
    <row r="29" spans="1:24" ht="12.75" customHeight="1">
      <c r="A29" s="188"/>
      <c r="B29" s="189"/>
      <c r="C29" s="193">
        <v>19</v>
      </c>
      <c r="D29" s="76" t="s">
        <v>28</v>
      </c>
      <c r="E29" s="163">
        <f>I29+M29+Q29+U29</f>
        <v>22.2</v>
      </c>
      <c r="F29" s="55">
        <f>J29+N29+R29+V29</f>
        <v>22.2</v>
      </c>
      <c r="G29" s="410">
        <f t="shared" si="5"/>
        <v>0</v>
      </c>
      <c r="H29" s="521"/>
      <c r="I29" s="92">
        <f t="shared" si="6"/>
        <v>22.2</v>
      </c>
      <c r="J29" s="50">
        <f>J30+J31</f>
        <v>22.2</v>
      </c>
      <c r="K29" s="49"/>
      <c r="L29" s="83"/>
      <c r="M29" s="158"/>
      <c r="N29" s="151"/>
      <c r="O29" s="151"/>
      <c r="P29" s="539"/>
      <c r="Q29" s="83"/>
      <c r="R29" s="49"/>
      <c r="S29" s="49"/>
      <c r="T29" s="83"/>
      <c r="U29" s="540"/>
      <c r="V29" s="49"/>
      <c r="W29" s="49"/>
      <c r="X29" s="517"/>
    </row>
    <row r="30" spans="1:24" ht="12.75" customHeight="1">
      <c r="A30" s="188"/>
      <c r="B30" s="189"/>
      <c r="C30" s="193">
        <v>20</v>
      </c>
      <c r="D30" s="86" t="s">
        <v>216</v>
      </c>
      <c r="E30" s="162">
        <f>I30+M30+Q30+U30</f>
        <v>1.2</v>
      </c>
      <c r="F30" s="35">
        <f>J30+N30+R30+V30</f>
        <v>1.2</v>
      </c>
      <c r="G30" s="410">
        <f t="shared" si="5"/>
        <v>0</v>
      </c>
      <c r="H30" s="517"/>
      <c r="I30" s="83">
        <f t="shared" si="6"/>
        <v>1.2</v>
      </c>
      <c r="J30" s="49">
        <v>1.2</v>
      </c>
      <c r="K30" s="49"/>
      <c r="L30" s="83"/>
      <c r="M30" s="162"/>
      <c r="N30" s="49"/>
      <c r="O30" s="49"/>
      <c r="P30" s="159"/>
      <c r="Q30" s="83"/>
      <c r="R30" s="49"/>
      <c r="S30" s="49"/>
      <c r="T30" s="83"/>
      <c r="U30" s="540"/>
      <c r="V30" s="49"/>
      <c r="W30" s="49"/>
      <c r="X30" s="517"/>
    </row>
    <row r="31" spans="1:24" ht="12.75" customHeight="1">
      <c r="A31" s="188"/>
      <c r="B31" s="189"/>
      <c r="C31" s="193">
        <v>21</v>
      </c>
      <c r="D31" s="185" t="s">
        <v>218</v>
      </c>
      <c r="E31" s="162">
        <f aca="true" t="shared" si="7" ref="E31:F35">I31+M31+Q31+U31</f>
        <v>21</v>
      </c>
      <c r="F31" s="35">
        <f t="shared" si="7"/>
        <v>21</v>
      </c>
      <c r="G31" s="410">
        <f t="shared" si="5"/>
        <v>0</v>
      </c>
      <c r="H31" s="517"/>
      <c r="I31" s="83">
        <f t="shared" si="6"/>
        <v>21</v>
      </c>
      <c r="J31" s="49">
        <v>21</v>
      </c>
      <c r="K31" s="49"/>
      <c r="L31" s="83"/>
      <c r="M31" s="162"/>
      <c r="N31" s="119"/>
      <c r="O31" s="35"/>
      <c r="P31" s="517"/>
      <c r="Q31" s="83"/>
      <c r="R31" s="49"/>
      <c r="S31" s="49"/>
      <c r="T31" s="83"/>
      <c r="U31" s="540"/>
      <c r="V31" s="49"/>
      <c r="W31" s="49"/>
      <c r="X31" s="517"/>
    </row>
    <row r="32" spans="1:24" s="293" customFormat="1" ht="12.75" customHeight="1">
      <c r="A32" s="188"/>
      <c r="B32" s="189"/>
      <c r="C32" s="193">
        <v>22</v>
      </c>
      <c r="D32" s="294" t="s">
        <v>298</v>
      </c>
      <c r="E32" s="522">
        <f t="shared" si="7"/>
        <v>-7.9350000000000005</v>
      </c>
      <c r="F32" s="242">
        <f t="shared" si="7"/>
        <v>-7.9350000000000005</v>
      </c>
      <c r="G32" s="410">
        <f t="shared" si="5"/>
        <v>0</v>
      </c>
      <c r="H32" s="523"/>
      <c r="I32" s="296">
        <f>J32</f>
        <v>-7.9350000000000005</v>
      </c>
      <c r="J32" s="295">
        <f>SUM(J33:J35)</f>
        <v>-7.9350000000000005</v>
      </c>
      <c r="K32" s="295"/>
      <c r="L32" s="296"/>
      <c r="M32" s="540"/>
      <c r="N32" s="297"/>
      <c r="O32" s="35"/>
      <c r="P32" s="517"/>
      <c r="Q32" s="83"/>
      <c r="R32" s="49"/>
      <c r="S32" s="49"/>
      <c r="T32" s="83"/>
      <c r="U32" s="540"/>
      <c r="V32" s="49"/>
      <c r="W32" s="49"/>
      <c r="X32" s="517"/>
    </row>
    <row r="33" spans="1:24" s="404" customFormat="1" ht="12.75" customHeight="1">
      <c r="A33" s="188"/>
      <c r="B33" s="189"/>
      <c r="C33" s="193">
        <v>23</v>
      </c>
      <c r="D33" s="86" t="s">
        <v>346</v>
      </c>
      <c r="E33" s="162">
        <f t="shared" si="7"/>
        <v>-2.676</v>
      </c>
      <c r="F33" s="49">
        <f>J33+R33+N33+V33</f>
        <v>-2.676</v>
      </c>
      <c r="G33" s="410">
        <f t="shared" si="5"/>
        <v>0</v>
      </c>
      <c r="H33" s="159"/>
      <c r="I33" s="154">
        <f>J33+L33</f>
        <v>-2.676</v>
      </c>
      <c r="J33" s="151">
        <v>-2.676</v>
      </c>
      <c r="K33" s="295"/>
      <c r="L33" s="296"/>
      <c r="M33" s="540"/>
      <c r="N33" s="297"/>
      <c r="O33" s="35"/>
      <c r="P33" s="517"/>
      <c r="Q33" s="83"/>
      <c r="R33" s="49"/>
      <c r="S33" s="49"/>
      <c r="T33" s="83"/>
      <c r="U33" s="540"/>
      <c r="V33" s="49"/>
      <c r="W33" s="49"/>
      <c r="X33" s="517"/>
    </row>
    <row r="34" spans="1:24" s="404" customFormat="1" ht="12.75" customHeight="1">
      <c r="A34" s="188"/>
      <c r="B34" s="189"/>
      <c r="C34" s="193">
        <v>24</v>
      </c>
      <c r="D34" s="86" t="s">
        <v>347</v>
      </c>
      <c r="E34" s="162">
        <f t="shared" si="7"/>
        <v>-13.359</v>
      </c>
      <c r="F34" s="49">
        <f>J34+R34+N34+V34</f>
        <v>-13.359</v>
      </c>
      <c r="G34" s="410">
        <f t="shared" si="5"/>
        <v>0</v>
      </c>
      <c r="H34" s="159"/>
      <c r="I34" s="154">
        <f>J34+L34</f>
        <v>-13.359</v>
      </c>
      <c r="J34" s="151">
        <v>-13.359</v>
      </c>
      <c r="K34" s="295"/>
      <c r="L34" s="296"/>
      <c r="M34" s="540"/>
      <c r="N34" s="297"/>
      <c r="O34" s="35"/>
      <c r="P34" s="517"/>
      <c r="Q34" s="83"/>
      <c r="R34" s="49"/>
      <c r="S34" s="49"/>
      <c r="T34" s="83"/>
      <c r="U34" s="540"/>
      <c r="V34" s="49"/>
      <c r="W34" s="49"/>
      <c r="X34" s="517"/>
    </row>
    <row r="35" spans="1:24" s="293" customFormat="1" ht="12.75" customHeight="1">
      <c r="A35" s="188"/>
      <c r="B35" s="189"/>
      <c r="C35" s="193">
        <v>25</v>
      </c>
      <c r="D35" s="140" t="s">
        <v>299</v>
      </c>
      <c r="E35" s="162">
        <f t="shared" si="7"/>
        <v>8.1</v>
      </c>
      <c r="F35" s="35">
        <f t="shared" si="7"/>
        <v>8.1</v>
      </c>
      <c r="G35" s="410">
        <f t="shared" si="5"/>
        <v>0</v>
      </c>
      <c r="H35" s="517"/>
      <c r="I35" s="83">
        <f>J35</f>
        <v>8.1</v>
      </c>
      <c r="J35" s="49">
        <v>8.1</v>
      </c>
      <c r="K35" s="49"/>
      <c r="L35" s="83"/>
      <c r="M35" s="540"/>
      <c r="N35" s="297"/>
      <c r="O35" s="35"/>
      <c r="P35" s="517"/>
      <c r="Q35" s="83"/>
      <c r="R35" s="49"/>
      <c r="S35" s="49"/>
      <c r="T35" s="83"/>
      <c r="U35" s="540"/>
      <c r="V35" s="49"/>
      <c r="W35" s="49"/>
      <c r="X35" s="517"/>
    </row>
    <row r="36" spans="1:24" ht="12" customHeight="1">
      <c r="A36" s="188"/>
      <c r="B36" s="189"/>
      <c r="C36" s="193">
        <v>26</v>
      </c>
      <c r="D36" s="88" t="s">
        <v>219</v>
      </c>
      <c r="E36" s="163">
        <f>I36+M36+Q36+U36</f>
        <v>88.281</v>
      </c>
      <c r="F36" s="89">
        <f>J36+N36+R36+V36</f>
        <v>28.151</v>
      </c>
      <c r="G36" s="410">
        <f t="shared" si="5"/>
        <v>-1.379</v>
      </c>
      <c r="H36" s="164">
        <f aca="true" t="shared" si="8" ref="H36:H52">L36+P36+T36+X36</f>
        <v>60.13</v>
      </c>
      <c r="I36" s="92">
        <f>J36+L36</f>
        <v>88.281</v>
      </c>
      <c r="J36" s="50">
        <f>J37+AA40+J41+J39+J40+J38</f>
        <v>35.951</v>
      </c>
      <c r="K36" s="50">
        <f>K38</f>
        <v>-1.379</v>
      </c>
      <c r="L36" s="50">
        <f>L37+L41+L39</f>
        <v>52.330000000000005</v>
      </c>
      <c r="M36" s="541">
        <f>P37</f>
        <v>0</v>
      </c>
      <c r="N36" s="160">
        <f>N42</f>
        <v>-7.8</v>
      </c>
      <c r="O36" s="50"/>
      <c r="P36" s="521">
        <f>P42</f>
        <v>7.8</v>
      </c>
      <c r="Q36" s="35"/>
      <c r="R36" s="49"/>
      <c r="S36" s="49"/>
      <c r="T36" s="51"/>
      <c r="U36" s="540"/>
      <c r="V36" s="49"/>
      <c r="W36" s="49"/>
      <c r="X36" s="517"/>
    </row>
    <row r="37" spans="1:24" ht="12" customHeight="1">
      <c r="A37" s="188"/>
      <c r="B37" s="189"/>
      <c r="C37" s="193">
        <v>27</v>
      </c>
      <c r="D37" s="139" t="s">
        <v>221</v>
      </c>
      <c r="E37" s="162">
        <f>I37+M37+Q37+U37</f>
        <v>46</v>
      </c>
      <c r="F37" s="94">
        <f>J37+N37+R37+V37</f>
        <v>-6.475</v>
      </c>
      <c r="G37" s="410">
        <f t="shared" si="5"/>
        <v>0</v>
      </c>
      <c r="H37" s="159">
        <f t="shared" si="8"/>
        <v>52.475</v>
      </c>
      <c r="I37" s="83">
        <f>J37+L37</f>
        <v>46</v>
      </c>
      <c r="J37" s="49">
        <v>-6.475</v>
      </c>
      <c r="K37" s="49"/>
      <c r="L37" s="83">
        <v>52.475</v>
      </c>
      <c r="M37" s="162">
        <f>N37+P37</f>
        <v>0</v>
      </c>
      <c r="N37" s="49"/>
      <c r="O37" s="49"/>
      <c r="P37" s="159"/>
      <c r="Q37" s="35"/>
      <c r="R37" s="49"/>
      <c r="S37" s="49"/>
      <c r="T37" s="51"/>
      <c r="U37" s="540"/>
      <c r="V37" s="49"/>
      <c r="W37" s="49"/>
      <c r="X37" s="517"/>
    </row>
    <row r="38" spans="1:24" s="650" customFormat="1" ht="12.75" customHeight="1">
      <c r="A38" s="188"/>
      <c r="B38" s="189"/>
      <c r="C38" s="193"/>
      <c r="D38" s="86" t="s">
        <v>447</v>
      </c>
      <c r="E38" s="162">
        <f aca="true" t="shared" si="9" ref="E38:E51">I38+M38+Q38+U38</f>
        <v>-1.391</v>
      </c>
      <c r="F38" s="94">
        <f aca="true" t="shared" si="10" ref="F38:F45">J38+N38+R38+V38</f>
        <v>-1.391</v>
      </c>
      <c r="G38" s="47">
        <f>K38</f>
        <v>-1.379</v>
      </c>
      <c r="H38" s="159"/>
      <c r="I38" s="83">
        <f aca="true" t="shared" si="11" ref="I38:I52">J38+L38</f>
        <v>-1.391</v>
      </c>
      <c r="J38" s="49">
        <v>-1.391</v>
      </c>
      <c r="K38" s="49">
        <v>-1.379</v>
      </c>
      <c r="L38" s="155"/>
      <c r="M38" s="163"/>
      <c r="N38" s="50"/>
      <c r="O38" s="50"/>
      <c r="P38" s="159"/>
      <c r="Q38" s="55"/>
      <c r="R38" s="50"/>
      <c r="S38" s="50"/>
      <c r="T38" s="155"/>
      <c r="U38" s="540"/>
      <c r="V38" s="49"/>
      <c r="W38" s="49"/>
      <c r="X38" s="517"/>
    </row>
    <row r="39" spans="1:24" s="561" customFormat="1" ht="12.75" customHeight="1">
      <c r="A39" s="188"/>
      <c r="B39" s="189"/>
      <c r="C39" s="193">
        <v>29</v>
      </c>
      <c r="D39" s="86" t="s">
        <v>365</v>
      </c>
      <c r="E39" s="162">
        <f t="shared" si="9"/>
        <v>0</v>
      </c>
      <c r="F39" s="94">
        <f t="shared" si="10"/>
        <v>0.845</v>
      </c>
      <c r="G39" s="47">
        <f t="shared" si="5"/>
        <v>0</v>
      </c>
      <c r="H39" s="159">
        <f t="shared" si="8"/>
        <v>-0.845</v>
      </c>
      <c r="I39" s="83">
        <f t="shared" si="11"/>
        <v>0</v>
      </c>
      <c r="J39" s="49">
        <v>0.845</v>
      </c>
      <c r="K39" s="49"/>
      <c r="L39" s="63">
        <v>-0.845</v>
      </c>
      <c r="M39" s="163"/>
      <c r="N39" s="50"/>
      <c r="O39" s="50"/>
      <c r="P39" s="159"/>
      <c r="Q39" s="55"/>
      <c r="R39" s="50"/>
      <c r="S39" s="50"/>
      <c r="T39" s="155"/>
      <c r="U39" s="540"/>
      <c r="V39" s="49"/>
      <c r="W39" s="49"/>
      <c r="X39" s="517"/>
    </row>
    <row r="40" spans="1:24" s="648" customFormat="1" ht="12.75" customHeight="1">
      <c r="A40" s="188"/>
      <c r="B40" s="189"/>
      <c r="C40" s="193">
        <v>30</v>
      </c>
      <c r="D40" s="86" t="s">
        <v>446</v>
      </c>
      <c r="E40" s="162">
        <f t="shared" si="9"/>
        <v>43.672</v>
      </c>
      <c r="F40" s="94">
        <f t="shared" si="10"/>
        <v>43.672</v>
      </c>
      <c r="G40" s="47"/>
      <c r="H40" s="159"/>
      <c r="I40" s="83">
        <f t="shared" si="11"/>
        <v>43.672</v>
      </c>
      <c r="J40" s="49">
        <v>43.672</v>
      </c>
      <c r="K40" s="49"/>
      <c r="L40" s="155"/>
      <c r="M40" s="163"/>
      <c r="N40" s="50"/>
      <c r="O40" s="50"/>
      <c r="P40" s="159"/>
      <c r="Q40" s="55"/>
      <c r="R40" s="50"/>
      <c r="S40" s="50"/>
      <c r="T40" s="155"/>
      <c r="U40" s="540"/>
      <c r="V40" s="49"/>
      <c r="W40" s="49"/>
      <c r="X40" s="517"/>
    </row>
    <row r="41" spans="1:24" s="480" customFormat="1" ht="12.75" customHeight="1">
      <c r="A41" s="188"/>
      <c r="B41" s="189"/>
      <c r="C41" s="193">
        <v>31</v>
      </c>
      <c r="D41" s="86" t="s">
        <v>361</v>
      </c>
      <c r="E41" s="162"/>
      <c r="F41" s="94">
        <f t="shared" si="10"/>
        <v>-0.7</v>
      </c>
      <c r="G41" s="94">
        <f>K41+O41+S41+W41</f>
        <v>0</v>
      </c>
      <c r="H41" s="524">
        <f t="shared" si="8"/>
        <v>0.7</v>
      </c>
      <c r="I41" s="83">
        <f t="shared" si="11"/>
        <v>0</v>
      </c>
      <c r="J41" s="49">
        <v>-0.7</v>
      </c>
      <c r="K41" s="50"/>
      <c r="L41" s="155">
        <v>0.7</v>
      </c>
      <c r="M41" s="163"/>
      <c r="N41" s="50"/>
      <c r="O41" s="50"/>
      <c r="P41" s="159"/>
      <c r="Q41" s="55"/>
      <c r="R41" s="50"/>
      <c r="S41" s="50"/>
      <c r="T41" s="155"/>
      <c r="U41" s="540"/>
      <c r="V41" s="49"/>
      <c r="W41" s="49"/>
      <c r="X41" s="517"/>
    </row>
    <row r="42" spans="1:24" s="344" customFormat="1" ht="12.75" customHeight="1">
      <c r="A42" s="188"/>
      <c r="B42" s="189"/>
      <c r="C42" s="193">
        <v>32</v>
      </c>
      <c r="D42" s="139" t="s">
        <v>305</v>
      </c>
      <c r="E42" s="162"/>
      <c r="F42" s="94">
        <f t="shared" si="10"/>
        <v>-7.8</v>
      </c>
      <c r="G42" s="89"/>
      <c r="H42" s="159">
        <f t="shared" si="8"/>
        <v>7.8</v>
      </c>
      <c r="I42" s="83"/>
      <c r="J42" s="49"/>
      <c r="K42" s="50"/>
      <c r="L42" s="155"/>
      <c r="M42" s="163"/>
      <c r="N42" s="243">
        <v>-7.8</v>
      </c>
      <c r="O42" s="50"/>
      <c r="P42" s="159">
        <v>7.8</v>
      </c>
      <c r="Q42" s="55"/>
      <c r="R42" s="50"/>
      <c r="S42" s="50"/>
      <c r="T42" s="155"/>
      <c r="U42" s="540"/>
      <c r="V42" s="49"/>
      <c r="W42" s="49"/>
      <c r="X42" s="517"/>
    </row>
    <row r="43" spans="1:24" s="480" customFormat="1" ht="12.75" customHeight="1">
      <c r="A43" s="188"/>
      <c r="B43" s="189"/>
      <c r="C43" s="193">
        <v>33</v>
      </c>
      <c r="D43" s="508" t="s">
        <v>321</v>
      </c>
      <c r="E43" s="162"/>
      <c r="F43" s="89">
        <f t="shared" si="10"/>
        <v>-5.99</v>
      </c>
      <c r="G43" s="89"/>
      <c r="H43" s="164">
        <f t="shared" si="8"/>
        <v>5.99</v>
      </c>
      <c r="I43" s="92"/>
      <c r="J43" s="50">
        <f>J44</f>
        <v>-5.99</v>
      </c>
      <c r="K43" s="50">
        <f>K44</f>
        <v>0</v>
      </c>
      <c r="L43" s="156">
        <f>L44</f>
        <v>5.99</v>
      </c>
      <c r="M43" s="163"/>
      <c r="N43" s="243"/>
      <c r="O43" s="50"/>
      <c r="P43" s="159"/>
      <c r="Q43" s="55"/>
      <c r="R43" s="50"/>
      <c r="S43" s="50"/>
      <c r="T43" s="155"/>
      <c r="U43" s="540"/>
      <c r="V43" s="49"/>
      <c r="W43" s="49"/>
      <c r="X43" s="517"/>
    </row>
    <row r="44" spans="1:24" s="480" customFormat="1" ht="12.75" customHeight="1">
      <c r="A44" s="188"/>
      <c r="B44" s="189"/>
      <c r="C44" s="193">
        <v>34</v>
      </c>
      <c r="D44" s="509" t="s">
        <v>362</v>
      </c>
      <c r="E44" s="162">
        <f t="shared" si="9"/>
        <v>0</v>
      </c>
      <c r="F44" s="94">
        <f t="shared" si="10"/>
        <v>-5.99</v>
      </c>
      <c r="G44" s="94">
        <f>K44+O44+S44+W44</f>
        <v>0</v>
      </c>
      <c r="H44" s="524">
        <f t="shared" si="8"/>
        <v>5.99</v>
      </c>
      <c r="I44" s="83"/>
      <c r="J44" s="49">
        <v>-5.99</v>
      </c>
      <c r="K44" s="50"/>
      <c r="L44" s="155">
        <v>5.99</v>
      </c>
      <c r="M44" s="163"/>
      <c r="N44" s="243"/>
      <c r="O44" s="50"/>
      <c r="P44" s="159"/>
      <c r="Q44" s="55"/>
      <c r="R44" s="50"/>
      <c r="S44" s="50"/>
      <c r="T44" s="155"/>
      <c r="U44" s="540"/>
      <c r="V44" s="49"/>
      <c r="W44" s="49"/>
      <c r="X44" s="517"/>
    </row>
    <row r="45" spans="1:24" ht="12.75" customHeight="1">
      <c r="A45" s="188"/>
      <c r="B45" s="189"/>
      <c r="C45" s="193">
        <v>35</v>
      </c>
      <c r="D45" s="88" t="s">
        <v>223</v>
      </c>
      <c r="E45" s="163">
        <f t="shared" si="9"/>
        <v>2.296</v>
      </c>
      <c r="F45" s="89">
        <f t="shared" si="10"/>
        <v>2.296</v>
      </c>
      <c r="G45" s="89">
        <f>K45+O45+S45+W45</f>
        <v>0.653</v>
      </c>
      <c r="H45" s="524">
        <f t="shared" si="8"/>
        <v>0</v>
      </c>
      <c r="I45" s="92">
        <f t="shared" si="11"/>
        <v>2.296</v>
      </c>
      <c r="J45" s="50">
        <f>SUM(J46:J49)</f>
        <v>2.296</v>
      </c>
      <c r="K45" s="50">
        <f>SUM(K46:K49)</f>
        <v>0.653</v>
      </c>
      <c r="L45" s="51"/>
      <c r="M45" s="163">
        <f>N45+P45</f>
        <v>0</v>
      </c>
      <c r="N45" s="50">
        <f>SUM(N46:N49)</f>
        <v>0</v>
      </c>
      <c r="O45" s="50">
        <f>SUM(O46:O49)</f>
        <v>0</v>
      </c>
      <c r="P45" s="159"/>
      <c r="Q45" s="55"/>
      <c r="R45" s="50"/>
      <c r="S45" s="50"/>
      <c r="T45" s="51"/>
      <c r="U45" s="540"/>
      <c r="V45" s="49"/>
      <c r="W45" s="49"/>
      <c r="X45" s="517"/>
    </row>
    <row r="46" spans="1:24" ht="12.75" customHeight="1">
      <c r="A46" s="188"/>
      <c r="B46" s="189"/>
      <c r="C46" s="193">
        <v>36</v>
      </c>
      <c r="D46" s="140" t="s">
        <v>303</v>
      </c>
      <c r="E46" s="162"/>
      <c r="F46" s="94"/>
      <c r="G46" s="94">
        <f>K46+O46+S46+W46</f>
        <v>0.653</v>
      </c>
      <c r="H46" s="524">
        <f t="shared" si="8"/>
        <v>0</v>
      </c>
      <c r="I46" s="83"/>
      <c r="J46" s="49"/>
      <c r="K46" s="49">
        <v>0.653</v>
      </c>
      <c r="L46" s="51"/>
      <c r="M46" s="162"/>
      <c r="N46" s="49"/>
      <c r="O46" s="49"/>
      <c r="P46" s="159"/>
      <c r="Q46" s="35"/>
      <c r="R46" s="49"/>
      <c r="S46" s="49"/>
      <c r="T46" s="51"/>
      <c r="U46" s="545"/>
      <c r="V46" s="95"/>
      <c r="W46" s="95"/>
      <c r="X46" s="546"/>
    </row>
    <row r="47" spans="1:24" ht="13.5" customHeight="1">
      <c r="A47" s="188"/>
      <c r="B47" s="189"/>
      <c r="C47" s="193">
        <v>37</v>
      </c>
      <c r="D47" s="140" t="s">
        <v>301</v>
      </c>
      <c r="E47" s="162">
        <f t="shared" si="9"/>
        <v>-9.2</v>
      </c>
      <c r="F47" s="94">
        <f aca="true" t="shared" si="12" ref="F47:F52">J47+N47+R47+V47</f>
        <v>-9.2</v>
      </c>
      <c r="G47" s="94">
        <f>K47+O47+S47+W47</f>
        <v>0</v>
      </c>
      <c r="H47" s="524">
        <f t="shared" si="8"/>
        <v>0</v>
      </c>
      <c r="I47" s="83">
        <f t="shared" si="11"/>
        <v>-9.2</v>
      </c>
      <c r="J47" s="49">
        <v>-9.2</v>
      </c>
      <c r="K47" s="49"/>
      <c r="L47" s="51"/>
      <c r="M47" s="162">
        <f>N47</f>
        <v>0</v>
      </c>
      <c r="N47" s="49"/>
      <c r="O47" s="49"/>
      <c r="P47" s="159"/>
      <c r="Q47" s="35"/>
      <c r="R47" s="49"/>
      <c r="S47" s="49"/>
      <c r="T47" s="51"/>
      <c r="U47" s="545"/>
      <c r="V47" s="95"/>
      <c r="W47" s="95"/>
      <c r="X47" s="546"/>
    </row>
    <row r="48" spans="1:24" ht="12.75" customHeight="1">
      <c r="A48" s="188"/>
      <c r="B48" s="189"/>
      <c r="C48" s="193">
        <v>38</v>
      </c>
      <c r="D48" s="140" t="s">
        <v>222</v>
      </c>
      <c r="E48" s="162">
        <f t="shared" si="9"/>
        <v>11.2</v>
      </c>
      <c r="F48" s="94">
        <f t="shared" si="12"/>
        <v>11.2</v>
      </c>
      <c r="G48" s="94"/>
      <c r="H48" s="524">
        <f t="shared" si="8"/>
        <v>0</v>
      </c>
      <c r="I48" s="83">
        <f t="shared" si="11"/>
        <v>11.2</v>
      </c>
      <c r="J48" s="49">
        <v>11.2</v>
      </c>
      <c r="K48" s="49"/>
      <c r="L48" s="51"/>
      <c r="M48" s="162"/>
      <c r="N48" s="49"/>
      <c r="O48" s="49"/>
      <c r="P48" s="159"/>
      <c r="Q48" s="35"/>
      <c r="R48" s="49"/>
      <c r="S48" s="49"/>
      <c r="T48" s="51"/>
      <c r="U48" s="162"/>
      <c r="V48" s="49"/>
      <c r="W48" s="49"/>
      <c r="X48" s="159"/>
    </row>
    <row r="49" spans="1:24" ht="12.75" customHeight="1">
      <c r="A49" s="188"/>
      <c r="B49" s="189"/>
      <c r="C49" s="193">
        <v>39</v>
      </c>
      <c r="D49" s="140" t="s">
        <v>225</v>
      </c>
      <c r="E49" s="162">
        <f t="shared" si="9"/>
        <v>0.296</v>
      </c>
      <c r="F49" s="94">
        <f t="shared" si="12"/>
        <v>0.296</v>
      </c>
      <c r="G49" s="94">
        <f aca="true" t="shared" si="13" ref="G49:G60">K49+O49+S49+W49</f>
        <v>0</v>
      </c>
      <c r="H49" s="524">
        <f t="shared" si="8"/>
        <v>0</v>
      </c>
      <c r="I49" s="83">
        <f t="shared" si="11"/>
        <v>0.296</v>
      </c>
      <c r="J49" s="49">
        <v>0.296</v>
      </c>
      <c r="K49" s="49"/>
      <c r="L49" s="51"/>
      <c r="M49" s="162"/>
      <c r="N49" s="49"/>
      <c r="O49" s="49"/>
      <c r="P49" s="159"/>
      <c r="Q49" s="35"/>
      <c r="R49" s="49"/>
      <c r="S49" s="49"/>
      <c r="T49" s="51"/>
      <c r="U49" s="162"/>
      <c r="V49" s="49"/>
      <c r="W49" s="49"/>
      <c r="X49" s="159"/>
    </row>
    <row r="50" spans="1:24" ht="12.75" customHeight="1">
      <c r="A50" s="188"/>
      <c r="B50" s="189"/>
      <c r="C50" s="193">
        <v>40</v>
      </c>
      <c r="D50" s="186" t="s">
        <v>33</v>
      </c>
      <c r="E50" s="162">
        <f t="shared" si="9"/>
        <v>0</v>
      </c>
      <c r="F50" s="94">
        <f t="shared" si="12"/>
        <v>0</v>
      </c>
      <c r="G50" s="341">
        <f t="shared" si="13"/>
        <v>-0.9430000000000001</v>
      </c>
      <c r="H50" s="524">
        <f t="shared" si="8"/>
        <v>0</v>
      </c>
      <c r="I50" s="83">
        <f t="shared" si="11"/>
        <v>0</v>
      </c>
      <c r="J50" s="49"/>
      <c r="K50" s="295">
        <v>-1.943</v>
      </c>
      <c r="L50" s="51"/>
      <c r="M50" s="162"/>
      <c r="N50" s="49"/>
      <c r="O50" s="295">
        <v>1</v>
      </c>
      <c r="P50" s="159"/>
      <c r="Q50" s="35"/>
      <c r="R50" s="49"/>
      <c r="S50" s="49"/>
      <c r="T50" s="51"/>
      <c r="U50" s="162"/>
      <c r="V50" s="49"/>
      <c r="W50" s="49"/>
      <c r="X50" s="159"/>
    </row>
    <row r="51" spans="1:24" ht="25.5" customHeight="1">
      <c r="A51" s="188"/>
      <c r="B51" s="189"/>
      <c r="C51" s="193">
        <v>41</v>
      </c>
      <c r="D51" s="187" t="s">
        <v>226</v>
      </c>
      <c r="E51" s="163">
        <f t="shared" si="9"/>
        <v>2.7</v>
      </c>
      <c r="F51" s="89">
        <f t="shared" si="12"/>
        <v>2.7</v>
      </c>
      <c r="G51" s="89">
        <f t="shared" si="13"/>
        <v>-0.77</v>
      </c>
      <c r="H51" s="524">
        <f t="shared" si="8"/>
        <v>0</v>
      </c>
      <c r="I51" s="92">
        <f t="shared" si="11"/>
        <v>2.7</v>
      </c>
      <c r="J51" s="50">
        <v>2.7</v>
      </c>
      <c r="K51" s="50">
        <v>-0.77</v>
      </c>
      <c r="L51" s="56"/>
      <c r="M51" s="163"/>
      <c r="N51" s="50"/>
      <c r="O51" s="50"/>
      <c r="P51" s="164"/>
      <c r="Q51" s="55"/>
      <c r="R51" s="50"/>
      <c r="S51" s="50"/>
      <c r="T51" s="51"/>
      <c r="U51" s="163">
        <f>V51+X51</f>
        <v>0</v>
      </c>
      <c r="V51" s="50"/>
      <c r="W51" s="50"/>
      <c r="X51" s="164"/>
    </row>
    <row r="52" spans="1:24" s="650" customFormat="1" ht="15.75" customHeight="1">
      <c r="A52" s="188"/>
      <c r="B52" s="189"/>
      <c r="C52" s="193"/>
      <c r="D52" s="187" t="s">
        <v>60</v>
      </c>
      <c r="E52" s="163"/>
      <c r="F52" s="89">
        <f t="shared" si="12"/>
        <v>3</v>
      </c>
      <c r="G52" s="89">
        <f t="shared" si="13"/>
        <v>4.525</v>
      </c>
      <c r="H52" s="525">
        <f t="shared" si="8"/>
        <v>-3</v>
      </c>
      <c r="I52" s="92">
        <f t="shared" si="11"/>
        <v>0</v>
      </c>
      <c r="J52" s="50"/>
      <c r="K52" s="50">
        <v>1.525</v>
      </c>
      <c r="L52" s="92"/>
      <c r="M52" s="541"/>
      <c r="N52" s="50"/>
      <c r="O52" s="50"/>
      <c r="P52" s="521"/>
      <c r="Q52" s="55"/>
      <c r="R52" s="50"/>
      <c r="S52" s="50"/>
      <c r="T52" s="155"/>
      <c r="U52" s="163"/>
      <c r="V52" s="105">
        <v>3</v>
      </c>
      <c r="W52" s="105">
        <v>3</v>
      </c>
      <c r="X52" s="658">
        <v>-3</v>
      </c>
    </row>
    <row r="53" spans="1:24" ht="12.75" customHeight="1">
      <c r="A53" s="188"/>
      <c r="B53" s="189"/>
      <c r="C53" s="193">
        <v>42</v>
      </c>
      <c r="D53" s="88" t="s">
        <v>227</v>
      </c>
      <c r="E53" s="163">
        <f aca="true" t="shared" si="14" ref="E53:E85">I53+M53+Q53+U53</f>
        <v>1.814</v>
      </c>
      <c r="F53" s="89">
        <f aca="true" t="shared" si="15" ref="F53:G85">J53+N53+R53+V53</f>
        <v>1.814</v>
      </c>
      <c r="G53" s="89">
        <f t="shared" si="13"/>
        <v>0</v>
      </c>
      <c r="H53" s="164"/>
      <c r="I53" s="92">
        <f>J53+L53</f>
        <v>1.814</v>
      </c>
      <c r="J53" s="50">
        <v>1.814</v>
      </c>
      <c r="K53" s="50"/>
      <c r="L53" s="92"/>
      <c r="M53" s="541"/>
      <c r="N53" s="50"/>
      <c r="O53" s="50"/>
      <c r="P53" s="521"/>
      <c r="Q53" s="55"/>
      <c r="R53" s="50"/>
      <c r="S53" s="50"/>
      <c r="T53" s="51"/>
      <c r="U53" s="163"/>
      <c r="V53" s="50"/>
      <c r="W53" s="50"/>
      <c r="X53" s="164"/>
    </row>
    <row r="54" spans="1:24" ht="12.75" customHeight="1">
      <c r="A54" s="188"/>
      <c r="B54" s="189"/>
      <c r="C54" s="193">
        <v>43</v>
      </c>
      <c r="D54" s="99" t="s">
        <v>86</v>
      </c>
      <c r="E54" s="163">
        <f t="shared" si="14"/>
        <v>-0.66</v>
      </c>
      <c r="F54" s="89">
        <f t="shared" si="15"/>
        <v>-0.66</v>
      </c>
      <c r="G54" s="89">
        <f t="shared" si="13"/>
        <v>0</v>
      </c>
      <c r="H54" s="164"/>
      <c r="I54" s="92">
        <f>J54+L54</f>
        <v>0</v>
      </c>
      <c r="J54" s="50"/>
      <c r="K54" s="50"/>
      <c r="L54" s="92"/>
      <c r="M54" s="163">
        <f aca="true" t="shared" si="16" ref="M54:M62">N54</f>
        <v>-0.66</v>
      </c>
      <c r="N54" s="50">
        <v>-0.66</v>
      </c>
      <c r="O54" s="50"/>
      <c r="P54" s="521"/>
      <c r="Q54" s="55"/>
      <c r="R54" s="50"/>
      <c r="S54" s="50"/>
      <c r="T54" s="51"/>
      <c r="U54" s="163">
        <f>V54+X54</f>
        <v>0</v>
      </c>
      <c r="V54" s="50"/>
      <c r="W54" s="50"/>
      <c r="X54" s="164"/>
    </row>
    <row r="55" spans="1:24" ht="12.75" customHeight="1">
      <c r="A55" s="188"/>
      <c r="B55" s="189"/>
      <c r="C55" s="193">
        <v>44</v>
      </c>
      <c r="D55" s="99" t="s">
        <v>93</v>
      </c>
      <c r="E55" s="163">
        <f t="shared" si="14"/>
        <v>-0.912</v>
      </c>
      <c r="F55" s="89">
        <f t="shared" si="15"/>
        <v>-0.912</v>
      </c>
      <c r="G55" s="89">
        <f t="shared" si="13"/>
        <v>-1.7360000000000002</v>
      </c>
      <c r="H55" s="164"/>
      <c r="I55" s="92"/>
      <c r="J55" s="50"/>
      <c r="K55" s="50">
        <v>-1.6</v>
      </c>
      <c r="L55" s="56"/>
      <c r="M55" s="163">
        <f t="shared" si="16"/>
        <v>-0.912</v>
      </c>
      <c r="N55" s="50">
        <v>-0.912</v>
      </c>
      <c r="O55" s="50">
        <v>-0.136</v>
      </c>
      <c r="P55" s="521"/>
      <c r="Q55" s="55"/>
      <c r="R55" s="50"/>
      <c r="S55" s="50"/>
      <c r="T55" s="51"/>
      <c r="U55" s="163"/>
      <c r="V55" s="50"/>
      <c r="W55" s="50"/>
      <c r="X55" s="164"/>
    </row>
    <row r="56" spans="1:24" ht="12.75" customHeight="1">
      <c r="A56" s="188"/>
      <c r="B56" s="189"/>
      <c r="C56" s="193">
        <v>45</v>
      </c>
      <c r="D56" s="99" t="s">
        <v>100</v>
      </c>
      <c r="E56" s="163">
        <f t="shared" si="14"/>
        <v>1.216</v>
      </c>
      <c r="F56" s="89">
        <f t="shared" si="15"/>
        <v>1.216</v>
      </c>
      <c r="G56" s="89">
        <f t="shared" si="13"/>
        <v>-0.58</v>
      </c>
      <c r="H56" s="164"/>
      <c r="I56" s="92">
        <f>J56+L56</f>
        <v>0</v>
      </c>
      <c r="J56" s="50"/>
      <c r="K56" s="50">
        <v>-0.58</v>
      </c>
      <c r="L56" s="56"/>
      <c r="M56" s="163">
        <f t="shared" si="16"/>
        <v>1.216</v>
      </c>
      <c r="N56" s="50">
        <v>1.216</v>
      </c>
      <c r="O56" s="50"/>
      <c r="P56" s="521"/>
      <c r="Q56" s="55"/>
      <c r="R56" s="50"/>
      <c r="S56" s="50"/>
      <c r="T56" s="51"/>
      <c r="U56" s="163">
        <f>V56+X56</f>
        <v>0</v>
      </c>
      <c r="V56" s="50"/>
      <c r="W56" s="50"/>
      <c r="X56" s="164"/>
    </row>
    <row r="57" spans="1:24" ht="12.75" customHeight="1">
      <c r="A57" s="188"/>
      <c r="B57" s="189"/>
      <c r="C57" s="193">
        <v>46</v>
      </c>
      <c r="D57" s="100" t="s">
        <v>101</v>
      </c>
      <c r="E57" s="163">
        <f t="shared" si="14"/>
        <v>0</v>
      </c>
      <c r="F57" s="89">
        <f t="shared" si="15"/>
        <v>0</v>
      </c>
      <c r="G57" s="89">
        <f t="shared" si="13"/>
        <v>-0.03</v>
      </c>
      <c r="H57" s="164"/>
      <c r="I57" s="55">
        <f>J57+L57</f>
        <v>0</v>
      </c>
      <c r="J57" s="50"/>
      <c r="K57" s="50">
        <v>-0.01</v>
      </c>
      <c r="L57" s="56"/>
      <c r="M57" s="163">
        <f t="shared" si="16"/>
        <v>0</v>
      </c>
      <c r="N57" s="50"/>
      <c r="O57" s="50">
        <v>-0.02</v>
      </c>
      <c r="P57" s="164"/>
      <c r="Q57" s="35"/>
      <c r="R57" s="49"/>
      <c r="S57" s="49"/>
      <c r="T57" s="51"/>
      <c r="U57" s="163">
        <f>V57+X57</f>
        <v>0</v>
      </c>
      <c r="V57" s="50"/>
      <c r="W57" s="50"/>
      <c r="X57" s="164"/>
    </row>
    <row r="58" spans="1:24" ht="12.75" customHeight="1">
      <c r="A58" s="188"/>
      <c r="B58" s="189"/>
      <c r="C58" s="193">
        <v>47</v>
      </c>
      <c r="D58" s="88" t="s">
        <v>105</v>
      </c>
      <c r="E58" s="163">
        <f t="shared" si="14"/>
        <v>-1</v>
      </c>
      <c r="F58" s="89">
        <f t="shared" si="15"/>
        <v>-1</v>
      </c>
      <c r="G58" s="89">
        <f t="shared" si="13"/>
        <v>0.334</v>
      </c>
      <c r="H58" s="164"/>
      <c r="I58" s="55">
        <f>J58+L58</f>
        <v>0</v>
      </c>
      <c r="J58" s="50"/>
      <c r="K58" s="50">
        <v>0.334</v>
      </c>
      <c r="L58" s="56"/>
      <c r="M58" s="163">
        <f t="shared" si="16"/>
        <v>-1</v>
      </c>
      <c r="N58" s="50">
        <v>-1</v>
      </c>
      <c r="O58" s="50"/>
      <c r="P58" s="164"/>
      <c r="Q58" s="35"/>
      <c r="R58" s="49"/>
      <c r="S58" s="49"/>
      <c r="T58" s="51"/>
      <c r="U58" s="163"/>
      <c r="V58" s="50"/>
      <c r="W58" s="50"/>
      <c r="X58" s="164"/>
    </row>
    <row r="59" spans="1:24" ht="12.75" customHeight="1">
      <c r="A59" s="188"/>
      <c r="B59" s="189"/>
      <c r="C59" s="193">
        <v>48</v>
      </c>
      <c r="D59" s="88" t="s">
        <v>108</v>
      </c>
      <c r="E59" s="163">
        <f t="shared" si="14"/>
        <v>-1</v>
      </c>
      <c r="F59" s="89">
        <f t="shared" si="15"/>
        <v>-1</v>
      </c>
      <c r="G59" s="89">
        <f t="shared" si="13"/>
        <v>-4.488</v>
      </c>
      <c r="H59" s="164"/>
      <c r="I59" s="55"/>
      <c r="J59" s="50"/>
      <c r="K59" s="50">
        <v>-3.6</v>
      </c>
      <c r="L59" s="56"/>
      <c r="M59" s="163">
        <f t="shared" si="16"/>
        <v>-1</v>
      </c>
      <c r="N59" s="50">
        <v>-1</v>
      </c>
      <c r="O59" s="50">
        <v>-0.888</v>
      </c>
      <c r="P59" s="164"/>
      <c r="Q59" s="35"/>
      <c r="R59" s="49"/>
      <c r="S59" s="49"/>
      <c r="T59" s="51"/>
      <c r="U59" s="163"/>
      <c r="V59" s="50"/>
      <c r="W59" s="50"/>
      <c r="X59" s="164"/>
    </row>
    <row r="60" spans="1:24" ht="12.75" customHeight="1">
      <c r="A60" s="188"/>
      <c r="B60" s="189"/>
      <c r="C60" s="193">
        <v>49</v>
      </c>
      <c r="D60" s="88" t="s">
        <v>110</v>
      </c>
      <c r="E60" s="163">
        <f t="shared" si="14"/>
        <v>0</v>
      </c>
      <c r="F60" s="89">
        <f t="shared" si="15"/>
        <v>0</v>
      </c>
      <c r="G60" s="89">
        <f t="shared" si="13"/>
        <v>-7.981</v>
      </c>
      <c r="H60" s="164"/>
      <c r="I60" s="55"/>
      <c r="J60" s="50"/>
      <c r="K60" s="50">
        <v>-7.982</v>
      </c>
      <c r="L60" s="56"/>
      <c r="M60" s="163">
        <f t="shared" si="16"/>
        <v>0</v>
      </c>
      <c r="N60" s="50"/>
      <c r="O60" s="50">
        <v>0.001</v>
      </c>
      <c r="P60" s="164"/>
      <c r="Q60" s="35"/>
      <c r="R60" s="49"/>
      <c r="S60" s="49"/>
      <c r="T60" s="51"/>
      <c r="U60" s="163"/>
      <c r="V60" s="50"/>
      <c r="W60" s="50"/>
      <c r="X60" s="164"/>
    </row>
    <row r="61" spans="1:24" ht="12.75" customHeight="1">
      <c r="A61" s="188"/>
      <c r="B61" s="189"/>
      <c r="C61" s="193">
        <v>50</v>
      </c>
      <c r="D61" s="88" t="s">
        <v>112</v>
      </c>
      <c r="E61" s="163">
        <f t="shared" si="14"/>
        <v>0.2</v>
      </c>
      <c r="F61" s="89">
        <f t="shared" si="15"/>
        <v>0.2</v>
      </c>
      <c r="G61" s="89"/>
      <c r="H61" s="164"/>
      <c r="I61" s="55">
        <f aca="true" t="shared" si="17" ref="I61:I70">J61+L61</f>
        <v>0</v>
      </c>
      <c r="J61" s="50"/>
      <c r="K61" s="74"/>
      <c r="L61" s="56"/>
      <c r="M61" s="163">
        <f t="shared" si="16"/>
        <v>0</v>
      </c>
      <c r="N61" s="50"/>
      <c r="O61" s="50"/>
      <c r="P61" s="159"/>
      <c r="Q61" s="55"/>
      <c r="R61" s="50"/>
      <c r="S61" s="50"/>
      <c r="T61" s="56"/>
      <c r="U61" s="163">
        <f>V61+X61</f>
        <v>0.2</v>
      </c>
      <c r="V61" s="50">
        <v>0.2</v>
      </c>
      <c r="W61" s="50"/>
      <c r="X61" s="164"/>
    </row>
    <row r="62" spans="1:24" ht="12.75" customHeight="1">
      <c r="A62" s="188"/>
      <c r="B62" s="189"/>
      <c r="C62" s="193">
        <v>51</v>
      </c>
      <c r="D62" s="88" t="s">
        <v>214</v>
      </c>
      <c r="E62" s="163">
        <f t="shared" si="14"/>
        <v>3.256</v>
      </c>
      <c r="F62" s="89">
        <f t="shared" si="15"/>
        <v>3.256</v>
      </c>
      <c r="G62" s="89">
        <f aca="true" t="shared" si="18" ref="G62:H85">K62+O62+S62+W62</f>
        <v>0.003</v>
      </c>
      <c r="H62" s="164"/>
      <c r="I62" s="55">
        <f t="shared" si="17"/>
        <v>0.9</v>
      </c>
      <c r="J62" s="50">
        <v>0.9</v>
      </c>
      <c r="K62" s="74">
        <v>0.003</v>
      </c>
      <c r="L62" s="56"/>
      <c r="M62" s="163">
        <f t="shared" si="16"/>
        <v>2.356</v>
      </c>
      <c r="N62" s="50">
        <v>2.356</v>
      </c>
      <c r="O62" s="50"/>
      <c r="P62" s="159"/>
      <c r="Q62" s="55"/>
      <c r="R62" s="50"/>
      <c r="S62" s="50"/>
      <c r="T62" s="56"/>
      <c r="U62" s="163">
        <f>V62+X62</f>
        <v>0</v>
      </c>
      <c r="V62" s="50"/>
      <c r="W62" s="50"/>
      <c r="X62" s="164"/>
    </row>
    <row r="63" spans="1:24" ht="12.75" customHeight="1">
      <c r="A63" s="188"/>
      <c r="B63" s="189"/>
      <c r="C63" s="193">
        <v>52</v>
      </c>
      <c r="D63" s="88" t="s">
        <v>117</v>
      </c>
      <c r="E63" s="163"/>
      <c r="F63" s="89">
        <f t="shared" si="15"/>
        <v>5</v>
      </c>
      <c r="G63" s="89">
        <f t="shared" si="18"/>
        <v>0.45</v>
      </c>
      <c r="H63" s="525">
        <f t="shared" si="18"/>
        <v>-5</v>
      </c>
      <c r="I63" s="55">
        <f t="shared" si="17"/>
        <v>0</v>
      </c>
      <c r="J63" s="50"/>
      <c r="K63" s="74"/>
      <c r="L63" s="56"/>
      <c r="M63" s="163">
        <f>N63+P63</f>
        <v>0</v>
      </c>
      <c r="N63" s="50"/>
      <c r="O63" s="50"/>
      <c r="P63" s="159"/>
      <c r="Q63" s="55"/>
      <c r="R63" s="50"/>
      <c r="S63" s="50"/>
      <c r="T63" s="56"/>
      <c r="U63" s="163">
        <f>V63+X63</f>
        <v>0</v>
      </c>
      <c r="V63" s="50">
        <v>5</v>
      </c>
      <c r="W63" s="50">
        <v>0.45</v>
      </c>
      <c r="X63" s="164">
        <v>-5</v>
      </c>
    </row>
    <row r="64" spans="1:24" ht="12.75" customHeight="1">
      <c r="A64" s="188"/>
      <c r="B64" s="189"/>
      <c r="C64" s="193">
        <v>53</v>
      </c>
      <c r="D64" s="88" t="s">
        <v>138</v>
      </c>
      <c r="E64" s="163">
        <f t="shared" si="14"/>
        <v>0.7</v>
      </c>
      <c r="F64" s="89">
        <f t="shared" si="15"/>
        <v>0.7</v>
      </c>
      <c r="G64" s="89">
        <f t="shared" si="18"/>
        <v>-5.4</v>
      </c>
      <c r="H64" s="164">
        <f>L64+T64+X64</f>
        <v>0</v>
      </c>
      <c r="I64" s="55">
        <f t="shared" si="17"/>
        <v>0.7</v>
      </c>
      <c r="J64" s="50">
        <v>0.7</v>
      </c>
      <c r="K64" s="74">
        <v>-1.1</v>
      </c>
      <c r="L64" s="56"/>
      <c r="M64" s="163"/>
      <c r="N64" s="50"/>
      <c r="O64" s="50"/>
      <c r="P64" s="159"/>
      <c r="Q64" s="55">
        <f aca="true" t="shared" si="19" ref="Q64:Q75">R64+T64</f>
        <v>0</v>
      </c>
      <c r="R64" s="50"/>
      <c r="S64" s="50">
        <v>-4.3</v>
      </c>
      <c r="T64" s="56"/>
      <c r="U64" s="163"/>
      <c r="V64" s="50"/>
      <c r="W64" s="50"/>
      <c r="X64" s="164"/>
    </row>
    <row r="65" spans="1:24" ht="12.75" customHeight="1">
      <c r="A65" s="188"/>
      <c r="B65" s="189"/>
      <c r="C65" s="193">
        <v>54</v>
      </c>
      <c r="D65" s="88" t="s">
        <v>130</v>
      </c>
      <c r="E65" s="163">
        <f t="shared" si="14"/>
        <v>2.8</v>
      </c>
      <c r="F65" s="89">
        <f t="shared" si="15"/>
        <v>2.8</v>
      </c>
      <c r="G65" s="89">
        <f t="shared" si="18"/>
        <v>0</v>
      </c>
      <c r="H65" s="164"/>
      <c r="I65" s="55">
        <f t="shared" si="17"/>
        <v>2.8</v>
      </c>
      <c r="J65" s="50">
        <v>2.8</v>
      </c>
      <c r="K65" s="74"/>
      <c r="L65" s="56"/>
      <c r="M65" s="163"/>
      <c r="N65" s="50"/>
      <c r="O65" s="50"/>
      <c r="P65" s="159"/>
      <c r="Q65" s="55">
        <f t="shared" si="19"/>
        <v>0</v>
      </c>
      <c r="R65" s="50"/>
      <c r="S65" s="50"/>
      <c r="T65" s="56"/>
      <c r="U65" s="163"/>
      <c r="V65" s="50"/>
      <c r="W65" s="50"/>
      <c r="X65" s="164"/>
    </row>
    <row r="66" spans="1:24" ht="12.75" customHeight="1">
      <c r="A66" s="188"/>
      <c r="B66" s="189"/>
      <c r="C66" s="193">
        <v>55</v>
      </c>
      <c r="D66" s="88" t="s">
        <v>242</v>
      </c>
      <c r="E66" s="163">
        <f t="shared" si="14"/>
        <v>0</v>
      </c>
      <c r="F66" s="89">
        <f t="shared" si="15"/>
        <v>0</v>
      </c>
      <c r="G66" s="89">
        <f t="shared" si="18"/>
        <v>-1.2</v>
      </c>
      <c r="H66" s="164"/>
      <c r="I66" s="55">
        <f t="shared" si="17"/>
        <v>0</v>
      </c>
      <c r="J66" s="50"/>
      <c r="K66" s="50">
        <v>-1.2</v>
      </c>
      <c r="L66" s="51"/>
      <c r="M66" s="162"/>
      <c r="N66" s="49"/>
      <c r="O66" s="49"/>
      <c r="P66" s="159"/>
      <c r="Q66" s="55">
        <f t="shared" si="19"/>
        <v>0</v>
      </c>
      <c r="R66" s="50"/>
      <c r="S66" s="50"/>
      <c r="T66" s="56"/>
      <c r="U66" s="163"/>
      <c r="V66" s="50"/>
      <c r="W66" s="50"/>
      <c r="X66" s="164"/>
    </row>
    <row r="67" spans="1:24" ht="12.75" customHeight="1">
      <c r="A67" s="188"/>
      <c r="B67" s="189"/>
      <c r="C67" s="193">
        <v>56</v>
      </c>
      <c r="D67" s="88" t="s">
        <v>140</v>
      </c>
      <c r="E67" s="163">
        <f t="shared" si="14"/>
        <v>0</v>
      </c>
      <c r="F67" s="89">
        <f t="shared" si="15"/>
        <v>-4.84</v>
      </c>
      <c r="G67" s="89">
        <f t="shared" si="18"/>
        <v>-6</v>
      </c>
      <c r="H67" s="164">
        <f>L67+T67+X67</f>
        <v>4.84</v>
      </c>
      <c r="I67" s="55">
        <f t="shared" si="17"/>
        <v>0</v>
      </c>
      <c r="J67" s="50"/>
      <c r="K67" s="50">
        <v>-5</v>
      </c>
      <c r="L67" s="51"/>
      <c r="M67" s="162"/>
      <c r="N67" s="49"/>
      <c r="O67" s="49"/>
      <c r="P67" s="159"/>
      <c r="Q67" s="55">
        <f t="shared" si="19"/>
        <v>0</v>
      </c>
      <c r="R67" s="50">
        <v>-4.84</v>
      </c>
      <c r="S67" s="50">
        <v>-1</v>
      </c>
      <c r="T67" s="56">
        <v>4.84</v>
      </c>
      <c r="U67" s="163"/>
      <c r="V67" s="50"/>
      <c r="W67" s="50"/>
      <c r="X67" s="164"/>
    </row>
    <row r="68" spans="1:24" ht="12.75" customHeight="1">
      <c r="A68" s="188"/>
      <c r="B68" s="189"/>
      <c r="C68" s="193">
        <v>57</v>
      </c>
      <c r="D68" s="88" t="s">
        <v>245</v>
      </c>
      <c r="E68" s="163">
        <f t="shared" si="14"/>
        <v>0</v>
      </c>
      <c r="F68" s="89">
        <f t="shared" si="15"/>
        <v>0</v>
      </c>
      <c r="G68" s="89">
        <f t="shared" si="18"/>
        <v>1.5</v>
      </c>
      <c r="H68" s="164"/>
      <c r="I68" s="55">
        <f t="shared" si="17"/>
        <v>0</v>
      </c>
      <c r="J68" s="50"/>
      <c r="K68" s="50">
        <v>1.5</v>
      </c>
      <c r="L68" s="51"/>
      <c r="M68" s="163"/>
      <c r="N68" s="50"/>
      <c r="O68" s="50"/>
      <c r="P68" s="159"/>
      <c r="Q68" s="55">
        <f t="shared" si="19"/>
        <v>0</v>
      </c>
      <c r="R68" s="50"/>
      <c r="S68" s="50"/>
      <c r="T68" s="56"/>
      <c r="U68" s="163"/>
      <c r="V68" s="50"/>
      <c r="W68" s="50"/>
      <c r="X68" s="164"/>
    </row>
    <row r="69" spans="1:24" ht="12.75" customHeight="1">
      <c r="A69" s="188"/>
      <c r="B69" s="189"/>
      <c r="C69" s="193">
        <v>58</v>
      </c>
      <c r="D69" s="88" t="s">
        <v>233</v>
      </c>
      <c r="E69" s="163">
        <f t="shared" si="14"/>
        <v>0</v>
      </c>
      <c r="F69" s="89">
        <f t="shared" si="15"/>
        <v>0</v>
      </c>
      <c r="G69" s="89">
        <f t="shared" si="18"/>
        <v>-5.401</v>
      </c>
      <c r="H69" s="164"/>
      <c r="I69" s="55">
        <f t="shared" si="17"/>
        <v>0</v>
      </c>
      <c r="J69" s="50"/>
      <c r="K69" s="50">
        <v>-5.401</v>
      </c>
      <c r="L69" s="51"/>
      <c r="M69" s="163"/>
      <c r="N69" s="50"/>
      <c r="O69" s="50"/>
      <c r="P69" s="159"/>
      <c r="Q69" s="55">
        <f t="shared" si="19"/>
        <v>0</v>
      </c>
      <c r="R69" s="50"/>
      <c r="S69" s="50"/>
      <c r="T69" s="56"/>
      <c r="U69" s="163"/>
      <c r="V69" s="50"/>
      <c r="W69" s="50"/>
      <c r="X69" s="164"/>
    </row>
    <row r="70" spans="1:24" ht="12.75" customHeight="1">
      <c r="A70" s="188"/>
      <c r="B70" s="189"/>
      <c r="C70" s="193">
        <v>59</v>
      </c>
      <c r="D70" s="88" t="s">
        <v>234</v>
      </c>
      <c r="E70" s="163">
        <f t="shared" si="14"/>
        <v>0</v>
      </c>
      <c r="F70" s="89">
        <f t="shared" si="15"/>
        <v>0</v>
      </c>
      <c r="G70" s="89">
        <f t="shared" si="18"/>
        <v>-5.896</v>
      </c>
      <c r="H70" s="164"/>
      <c r="I70" s="55">
        <f t="shared" si="17"/>
        <v>0</v>
      </c>
      <c r="J70" s="50"/>
      <c r="K70" s="50">
        <v>-5.896</v>
      </c>
      <c r="L70" s="51"/>
      <c r="M70" s="163"/>
      <c r="N70" s="50"/>
      <c r="O70" s="50"/>
      <c r="P70" s="159"/>
      <c r="Q70" s="55">
        <f t="shared" si="19"/>
        <v>0</v>
      </c>
      <c r="R70" s="50"/>
      <c r="S70" s="50"/>
      <c r="T70" s="56"/>
      <c r="U70" s="163"/>
      <c r="V70" s="50"/>
      <c r="W70" s="50"/>
      <c r="X70" s="164"/>
    </row>
    <row r="71" spans="1:24" ht="12.75" customHeight="1">
      <c r="A71" s="188"/>
      <c r="B71" s="189"/>
      <c r="C71" s="193">
        <v>60</v>
      </c>
      <c r="D71" s="88" t="s">
        <v>235</v>
      </c>
      <c r="E71" s="163">
        <f t="shared" si="14"/>
        <v>1.5</v>
      </c>
      <c r="F71" s="89">
        <f t="shared" si="15"/>
        <v>1.5</v>
      </c>
      <c r="G71" s="89">
        <f t="shared" si="18"/>
        <v>0</v>
      </c>
      <c r="H71" s="525">
        <f>L71+P71+T71+X71</f>
        <v>0</v>
      </c>
      <c r="I71" s="55"/>
      <c r="J71" s="50"/>
      <c r="K71" s="50"/>
      <c r="L71" s="51"/>
      <c r="M71" s="162"/>
      <c r="N71" s="49"/>
      <c r="O71" s="49"/>
      <c r="P71" s="159"/>
      <c r="Q71" s="55">
        <f t="shared" si="19"/>
        <v>0</v>
      </c>
      <c r="R71" s="50"/>
      <c r="S71" s="50"/>
      <c r="T71" s="56"/>
      <c r="U71" s="163">
        <f>V71+X71</f>
        <v>1.5</v>
      </c>
      <c r="V71" s="50">
        <v>1.5</v>
      </c>
      <c r="W71" s="50"/>
      <c r="X71" s="164"/>
    </row>
    <row r="72" spans="1:24" ht="12.75" customHeight="1">
      <c r="A72" s="188"/>
      <c r="B72" s="189"/>
      <c r="C72" s="193">
        <v>61</v>
      </c>
      <c r="D72" s="88" t="s">
        <v>162</v>
      </c>
      <c r="E72" s="163">
        <f t="shared" si="14"/>
        <v>0</v>
      </c>
      <c r="F72" s="89">
        <f t="shared" si="15"/>
        <v>0</v>
      </c>
      <c r="G72" s="89">
        <f t="shared" si="18"/>
        <v>-5.4</v>
      </c>
      <c r="H72" s="164">
        <f>L72+T72+X72</f>
        <v>0</v>
      </c>
      <c r="I72" s="55">
        <f>J72+L72</f>
        <v>0</v>
      </c>
      <c r="J72" s="50"/>
      <c r="K72" s="50">
        <v>-1.1</v>
      </c>
      <c r="L72" s="56"/>
      <c r="M72" s="163"/>
      <c r="N72" s="50"/>
      <c r="O72" s="50"/>
      <c r="P72" s="164"/>
      <c r="Q72" s="55">
        <f t="shared" si="19"/>
        <v>0</v>
      </c>
      <c r="R72" s="50"/>
      <c r="S72" s="50">
        <v>-4.3</v>
      </c>
      <c r="T72" s="56"/>
      <c r="U72" s="163">
        <f>V72+X72</f>
        <v>0</v>
      </c>
      <c r="V72" s="50"/>
      <c r="W72" s="50"/>
      <c r="X72" s="164"/>
    </row>
    <row r="73" spans="1:24" ht="12.75" customHeight="1">
      <c r="A73" s="188"/>
      <c r="B73" s="189"/>
      <c r="C73" s="193">
        <v>62</v>
      </c>
      <c r="D73" s="88" t="s">
        <v>246</v>
      </c>
      <c r="E73" s="163">
        <f t="shared" si="14"/>
        <v>11</v>
      </c>
      <c r="F73" s="89">
        <f t="shared" si="15"/>
        <v>11</v>
      </c>
      <c r="G73" s="89">
        <f t="shared" si="18"/>
        <v>0</v>
      </c>
      <c r="H73" s="164"/>
      <c r="I73" s="55">
        <f>J73+L73</f>
        <v>11</v>
      </c>
      <c r="J73" s="50">
        <v>11</v>
      </c>
      <c r="K73" s="50"/>
      <c r="L73" s="56"/>
      <c r="M73" s="163"/>
      <c r="N73" s="50"/>
      <c r="O73" s="50"/>
      <c r="P73" s="164"/>
      <c r="Q73" s="55">
        <f t="shared" si="19"/>
        <v>0</v>
      </c>
      <c r="R73" s="50"/>
      <c r="S73" s="50"/>
      <c r="T73" s="56"/>
      <c r="U73" s="163"/>
      <c r="V73" s="50"/>
      <c r="W73" s="50"/>
      <c r="X73" s="164"/>
    </row>
    <row r="74" spans="1:24" ht="12.75" customHeight="1">
      <c r="A74" s="188"/>
      <c r="B74" s="189"/>
      <c r="C74" s="193">
        <v>63</v>
      </c>
      <c r="D74" s="88" t="s">
        <v>166</v>
      </c>
      <c r="E74" s="163">
        <f t="shared" si="14"/>
        <v>0</v>
      </c>
      <c r="F74" s="89">
        <f t="shared" si="15"/>
        <v>0</v>
      </c>
      <c r="G74" s="89">
        <f t="shared" si="18"/>
        <v>-0.5449999999999999</v>
      </c>
      <c r="H74" s="164"/>
      <c r="I74" s="55">
        <f aca="true" t="shared" si="20" ref="I74:I80">J74+L74</f>
        <v>0</v>
      </c>
      <c r="J74" s="50"/>
      <c r="K74" s="50">
        <v>-0.71</v>
      </c>
      <c r="L74" s="56"/>
      <c r="M74" s="163"/>
      <c r="N74" s="50"/>
      <c r="O74" s="50"/>
      <c r="P74" s="164"/>
      <c r="Q74" s="55">
        <f t="shared" si="19"/>
        <v>0</v>
      </c>
      <c r="R74" s="105"/>
      <c r="S74" s="50">
        <v>0.165</v>
      </c>
      <c r="T74" s="56"/>
      <c r="U74" s="163"/>
      <c r="V74" s="50"/>
      <c r="W74" s="50"/>
      <c r="X74" s="164"/>
    </row>
    <row r="75" spans="1:24" ht="12.75" customHeight="1">
      <c r="A75" s="188"/>
      <c r="B75" s="189"/>
      <c r="C75" s="193">
        <v>64</v>
      </c>
      <c r="D75" s="88" t="s">
        <v>247</v>
      </c>
      <c r="E75" s="163">
        <f t="shared" si="14"/>
        <v>0</v>
      </c>
      <c r="F75" s="89">
        <f t="shared" si="15"/>
        <v>0</v>
      </c>
      <c r="G75" s="89">
        <f t="shared" si="18"/>
        <v>0.216</v>
      </c>
      <c r="H75" s="164"/>
      <c r="I75" s="55">
        <f t="shared" si="20"/>
        <v>0</v>
      </c>
      <c r="J75" s="50"/>
      <c r="K75" s="50">
        <v>0.216</v>
      </c>
      <c r="L75" s="56"/>
      <c r="M75" s="163"/>
      <c r="N75" s="50"/>
      <c r="O75" s="50"/>
      <c r="P75" s="164"/>
      <c r="Q75" s="55">
        <f t="shared" si="19"/>
        <v>0</v>
      </c>
      <c r="R75" s="105"/>
      <c r="S75" s="50"/>
      <c r="T75" s="56"/>
      <c r="U75" s="163"/>
      <c r="V75" s="50"/>
      <c r="W75" s="50"/>
      <c r="X75" s="164"/>
    </row>
    <row r="76" spans="1:24" ht="12.75" customHeight="1">
      <c r="A76" s="188"/>
      <c r="B76" s="189"/>
      <c r="C76" s="193">
        <v>65</v>
      </c>
      <c r="D76" s="88" t="s">
        <v>248</v>
      </c>
      <c r="E76" s="163">
        <f t="shared" si="14"/>
        <v>0</v>
      </c>
      <c r="F76" s="89">
        <f t="shared" si="15"/>
        <v>0</v>
      </c>
      <c r="G76" s="89">
        <f t="shared" si="18"/>
        <v>-0.216</v>
      </c>
      <c r="H76" s="164"/>
      <c r="I76" s="55">
        <f t="shared" si="20"/>
        <v>0</v>
      </c>
      <c r="J76" s="50"/>
      <c r="K76" s="50">
        <v>-0.216</v>
      </c>
      <c r="L76" s="56"/>
      <c r="M76" s="163"/>
      <c r="N76" s="50"/>
      <c r="O76" s="50"/>
      <c r="P76" s="164"/>
      <c r="Q76" s="55"/>
      <c r="R76" s="105"/>
      <c r="S76" s="50"/>
      <c r="T76" s="56"/>
      <c r="U76" s="163"/>
      <c r="V76" s="50"/>
      <c r="W76" s="50"/>
      <c r="X76" s="164"/>
    </row>
    <row r="77" spans="1:24" ht="12.75" customHeight="1">
      <c r="A77" s="188"/>
      <c r="B77" s="189"/>
      <c r="C77" s="193">
        <v>66</v>
      </c>
      <c r="D77" s="88" t="s">
        <v>169</v>
      </c>
      <c r="E77" s="163">
        <f t="shared" si="14"/>
        <v>0</v>
      </c>
      <c r="F77" s="89">
        <f t="shared" si="15"/>
        <v>0</v>
      </c>
      <c r="G77" s="89">
        <f t="shared" si="18"/>
        <v>-6.6000000000000005</v>
      </c>
      <c r="H77" s="164">
        <f>L77+T77+X77</f>
        <v>0</v>
      </c>
      <c r="I77" s="55">
        <f t="shared" si="20"/>
        <v>0</v>
      </c>
      <c r="J77" s="50"/>
      <c r="K77" s="50">
        <v>-1.2</v>
      </c>
      <c r="L77" s="56"/>
      <c r="M77" s="163"/>
      <c r="N77" s="50"/>
      <c r="O77" s="50"/>
      <c r="P77" s="164"/>
      <c r="Q77" s="55">
        <f>R77+T77</f>
        <v>0</v>
      </c>
      <c r="R77" s="105"/>
      <c r="S77" s="50">
        <v>-5.4</v>
      </c>
      <c r="T77" s="56"/>
      <c r="U77" s="163">
        <f>V77+X77</f>
        <v>0</v>
      </c>
      <c r="V77" s="50"/>
      <c r="W77" s="50"/>
      <c r="X77" s="164"/>
    </row>
    <row r="78" spans="1:24" ht="12.75" customHeight="1">
      <c r="A78" s="188"/>
      <c r="B78" s="189"/>
      <c r="C78" s="193">
        <v>67</v>
      </c>
      <c r="D78" s="88" t="s">
        <v>240</v>
      </c>
      <c r="E78" s="163">
        <f t="shared" si="14"/>
        <v>0</v>
      </c>
      <c r="F78" s="89">
        <f t="shared" si="15"/>
        <v>-1.45</v>
      </c>
      <c r="G78" s="89">
        <f t="shared" si="18"/>
        <v>-3.065</v>
      </c>
      <c r="H78" s="164">
        <f>L78+T78+X78</f>
        <v>1.45</v>
      </c>
      <c r="I78" s="55">
        <f t="shared" si="20"/>
        <v>0</v>
      </c>
      <c r="J78" s="50"/>
      <c r="K78" s="50">
        <v>-0.392</v>
      </c>
      <c r="L78" s="56"/>
      <c r="M78" s="163"/>
      <c r="N78" s="50"/>
      <c r="O78" s="50"/>
      <c r="P78" s="164"/>
      <c r="Q78" s="55">
        <f>R78+T78</f>
        <v>0</v>
      </c>
      <c r="R78" s="105">
        <v>-1.45</v>
      </c>
      <c r="S78" s="50">
        <v>-2.673</v>
      </c>
      <c r="T78" s="56">
        <v>1.45</v>
      </c>
      <c r="U78" s="163"/>
      <c r="V78" s="50"/>
      <c r="W78" s="50"/>
      <c r="X78" s="164"/>
    </row>
    <row r="79" spans="1:24" ht="12.75" customHeight="1">
      <c r="A79" s="188"/>
      <c r="B79" s="189"/>
      <c r="C79" s="193">
        <v>68</v>
      </c>
      <c r="D79" s="88" t="s">
        <v>241</v>
      </c>
      <c r="E79" s="163">
        <f t="shared" si="14"/>
        <v>18.852</v>
      </c>
      <c r="F79" s="89">
        <f t="shared" si="15"/>
        <v>8.189</v>
      </c>
      <c r="G79" s="89">
        <f t="shared" si="18"/>
        <v>-9</v>
      </c>
      <c r="H79" s="164">
        <f>L79+T79+X79</f>
        <v>10.663</v>
      </c>
      <c r="I79" s="55">
        <f t="shared" si="20"/>
        <v>18.852</v>
      </c>
      <c r="J79" s="50">
        <v>18.852</v>
      </c>
      <c r="K79" s="50"/>
      <c r="L79" s="51"/>
      <c r="M79" s="163"/>
      <c r="N79" s="50"/>
      <c r="O79" s="50"/>
      <c r="P79" s="159"/>
      <c r="Q79" s="55">
        <f>R79+T79</f>
        <v>0</v>
      </c>
      <c r="R79" s="50">
        <v>-10.663</v>
      </c>
      <c r="S79" s="50">
        <v>-9</v>
      </c>
      <c r="T79" s="339">
        <v>10.663</v>
      </c>
      <c r="U79" s="163">
        <f>V79+X79</f>
        <v>0</v>
      </c>
      <c r="V79" s="50"/>
      <c r="W79" s="50"/>
      <c r="X79" s="164"/>
    </row>
    <row r="80" spans="1:24" ht="12.75" customHeight="1">
      <c r="A80" s="188"/>
      <c r="B80" s="189"/>
      <c r="C80" s="193">
        <v>69</v>
      </c>
      <c r="D80" s="88" t="s">
        <v>171</v>
      </c>
      <c r="E80" s="163">
        <f t="shared" si="14"/>
        <v>0.95</v>
      </c>
      <c r="F80" s="89">
        <f t="shared" si="15"/>
        <v>0.95</v>
      </c>
      <c r="G80" s="89">
        <f t="shared" si="18"/>
        <v>0</v>
      </c>
      <c r="H80" s="164"/>
      <c r="I80" s="55">
        <f t="shared" si="20"/>
        <v>0.95</v>
      </c>
      <c r="J80" s="50">
        <v>0.95</v>
      </c>
      <c r="K80" s="50"/>
      <c r="L80" s="56"/>
      <c r="M80" s="163"/>
      <c r="N80" s="50"/>
      <c r="O80" s="50"/>
      <c r="P80" s="164"/>
      <c r="Q80" s="55">
        <f>R80+T80</f>
        <v>0</v>
      </c>
      <c r="R80" s="50"/>
      <c r="S80" s="50"/>
      <c r="T80" s="56"/>
      <c r="U80" s="163">
        <f>V80+X80</f>
        <v>0</v>
      </c>
      <c r="V80" s="50"/>
      <c r="W80" s="50"/>
      <c r="X80" s="164"/>
    </row>
    <row r="81" spans="1:24" ht="12.75" customHeight="1">
      <c r="A81" s="188"/>
      <c r="B81" s="189"/>
      <c r="C81" s="193">
        <v>70</v>
      </c>
      <c r="D81" s="115" t="s">
        <v>251</v>
      </c>
      <c r="E81" s="163">
        <f t="shared" si="14"/>
        <v>2.542</v>
      </c>
      <c r="F81" s="89">
        <f t="shared" si="15"/>
        <v>2.542</v>
      </c>
      <c r="G81" s="89">
        <f t="shared" si="18"/>
        <v>0</v>
      </c>
      <c r="H81" s="526"/>
      <c r="I81" s="55">
        <f>J81+L81</f>
        <v>2.542</v>
      </c>
      <c r="J81" s="50">
        <v>2.542</v>
      </c>
      <c r="K81" s="50"/>
      <c r="L81" s="71"/>
      <c r="M81" s="163">
        <f>N81+P81</f>
        <v>0</v>
      </c>
      <c r="N81" s="166"/>
      <c r="O81" s="166"/>
      <c r="P81" s="526"/>
      <c r="Q81" s="55"/>
      <c r="R81" s="50"/>
      <c r="S81" s="50"/>
      <c r="T81" s="56"/>
      <c r="U81" s="163">
        <f>V81+X81</f>
        <v>0</v>
      </c>
      <c r="V81" s="50"/>
      <c r="W81" s="50"/>
      <c r="X81" s="164"/>
    </row>
    <row r="82" spans="1:24" s="404" customFormat="1" ht="12.75" customHeight="1">
      <c r="A82" s="188"/>
      <c r="B82" s="189"/>
      <c r="C82" s="193">
        <v>71</v>
      </c>
      <c r="D82" s="186" t="s">
        <v>348</v>
      </c>
      <c r="E82" s="163">
        <f t="shared" si="14"/>
        <v>0.348</v>
      </c>
      <c r="F82" s="198">
        <f t="shared" si="15"/>
        <v>0.348</v>
      </c>
      <c r="G82" s="198">
        <f t="shared" si="15"/>
        <v>0.266</v>
      </c>
      <c r="H82" s="526"/>
      <c r="I82" s="55">
        <f>J82+L82</f>
        <v>0.348</v>
      </c>
      <c r="J82" s="50">
        <v>0.348</v>
      </c>
      <c r="K82" s="50">
        <v>0.266</v>
      </c>
      <c r="L82" s="71"/>
      <c r="M82" s="165"/>
      <c r="N82" s="166"/>
      <c r="O82" s="166"/>
      <c r="P82" s="526"/>
      <c r="Q82" s="55"/>
      <c r="R82" s="50"/>
      <c r="S82" s="50"/>
      <c r="T82" s="156"/>
      <c r="U82" s="163"/>
      <c r="V82" s="50"/>
      <c r="W82" s="50"/>
      <c r="X82" s="164"/>
    </row>
    <row r="83" spans="1:24" ht="13.5" customHeight="1">
      <c r="A83" s="188"/>
      <c r="B83" s="189"/>
      <c r="C83" s="194">
        <v>72</v>
      </c>
      <c r="D83" s="294" t="s">
        <v>173</v>
      </c>
      <c r="E83" s="165">
        <f t="shared" si="14"/>
        <v>0</v>
      </c>
      <c r="F83" s="198">
        <f t="shared" si="15"/>
        <v>0</v>
      </c>
      <c r="G83" s="89">
        <f t="shared" si="18"/>
        <v>-0.2</v>
      </c>
      <c r="H83" s="526"/>
      <c r="I83" s="55">
        <f>J83+L83</f>
        <v>0</v>
      </c>
      <c r="J83" s="50"/>
      <c r="K83" s="50">
        <v>-0.2</v>
      </c>
      <c r="L83" s="71"/>
      <c r="M83" s="165"/>
      <c r="N83" s="166"/>
      <c r="O83" s="166"/>
      <c r="P83" s="526"/>
      <c r="Q83" s="55"/>
      <c r="R83" s="50"/>
      <c r="S83" s="50"/>
      <c r="T83" s="56"/>
      <c r="U83" s="163"/>
      <c r="V83" s="50"/>
      <c r="W83" s="50"/>
      <c r="X83" s="164"/>
    </row>
    <row r="84" spans="1:24" ht="13.5" customHeight="1" thickBot="1">
      <c r="A84" s="188"/>
      <c r="B84" s="189"/>
      <c r="C84" s="503">
        <v>73</v>
      </c>
      <c r="D84" s="510" t="s">
        <v>302</v>
      </c>
      <c r="E84" s="168">
        <f t="shared" si="14"/>
        <v>3.481</v>
      </c>
      <c r="F84" s="527">
        <f t="shared" si="15"/>
        <v>3.481</v>
      </c>
      <c r="G84" s="527">
        <f t="shared" si="18"/>
        <v>2</v>
      </c>
      <c r="H84" s="181"/>
      <c r="I84" s="66">
        <f>J84+L84</f>
        <v>3.481</v>
      </c>
      <c r="J84" s="65">
        <f>1.481+2</f>
        <v>3.481</v>
      </c>
      <c r="K84" s="65">
        <v>2</v>
      </c>
      <c r="L84" s="71"/>
      <c r="M84" s="168"/>
      <c r="N84" s="169"/>
      <c r="O84" s="169"/>
      <c r="P84" s="542"/>
      <c r="Q84" s="66"/>
      <c r="R84" s="65"/>
      <c r="S84" s="65"/>
      <c r="T84" s="71"/>
      <c r="U84" s="168">
        <f>V84+X84</f>
        <v>0</v>
      </c>
      <c r="V84" s="169"/>
      <c r="W84" s="169"/>
      <c r="X84" s="181"/>
    </row>
    <row r="85" spans="1:24" ht="13.5" customHeight="1" thickBot="1">
      <c r="A85" s="188"/>
      <c r="B85" s="189"/>
      <c r="C85" s="195">
        <v>74</v>
      </c>
      <c r="D85" s="199" t="s">
        <v>252</v>
      </c>
      <c r="E85" s="348">
        <f t="shared" si="14"/>
        <v>73.77100000000002</v>
      </c>
      <c r="F85" s="184">
        <f t="shared" si="15"/>
        <v>9.09800000000001</v>
      </c>
      <c r="G85" s="184">
        <f t="shared" si="18"/>
        <v>-57.61800000000001</v>
      </c>
      <c r="H85" s="197">
        <f>L85+P85+T85+X85</f>
        <v>64.673</v>
      </c>
      <c r="I85" s="348">
        <f>I11+I14+I17+I18+I29+I32+I36+I45+SUM(I50:I84)</f>
        <v>72.07100000000001</v>
      </c>
      <c r="J85" s="184">
        <f>J11+J14+J17+J18+J29+J32+J36++J43+J45+SUM(J50:J84)</f>
        <v>24.15100000000001</v>
      </c>
      <c r="K85" s="184">
        <f>K11+K14+K17+K18+K29+K32+K36++K43+K45+SUM(K50:K84)</f>
        <v>-34.51700000000001</v>
      </c>
      <c r="L85" s="197">
        <f>L11+L14+L17+L18+L29+L32+L36++L43+L45+SUM(L50:L84)</f>
        <v>47.92000000000001</v>
      </c>
      <c r="M85" s="457">
        <f>M14+M18+M29+M36+M45+SUM(M54:M84)</f>
        <v>0</v>
      </c>
      <c r="N85" s="157">
        <f>N14+N18+N29+N36+N45+SUM(N54:N84)</f>
        <v>-7.8</v>
      </c>
      <c r="O85" s="157">
        <f>O14+O18+O29+O36+O45+SUM(O54:O84)+O50</f>
        <v>-0.04300000000000015</v>
      </c>
      <c r="P85" s="157">
        <f>P14+P18+P29+P36+P45+SUM(P54:P84)</f>
        <v>7.8</v>
      </c>
      <c r="Q85" s="176">
        <f>SUM(Q64:Q80)</f>
        <v>0</v>
      </c>
      <c r="R85" s="196">
        <f>SUM(R64:R80)</f>
        <v>-16.953</v>
      </c>
      <c r="S85" s="196">
        <f>SUM(S64:S80)</f>
        <v>-26.508000000000003</v>
      </c>
      <c r="T85" s="197">
        <f>SUM(T64:T80)</f>
        <v>16.953</v>
      </c>
      <c r="U85" s="183">
        <f>SUM(U51:U84)</f>
        <v>1.7</v>
      </c>
      <c r="V85" s="184">
        <f>SUM(V51:V84)</f>
        <v>9.7</v>
      </c>
      <c r="W85" s="184">
        <f>SUM(W51:W84)</f>
        <v>3.45</v>
      </c>
      <c r="X85" s="547">
        <f>SUM(X51:X84)</f>
        <v>-8</v>
      </c>
    </row>
    <row r="86" ht="12.75" customHeight="1">
      <c r="C86" s="552"/>
    </row>
    <row r="87" ht="12.75" customHeight="1"/>
    <row r="88" ht="12.75" customHeight="1">
      <c r="D88" s="15" t="s">
        <v>253</v>
      </c>
    </row>
    <row r="89" ht="12.75" customHeight="1">
      <c r="D89" s="15" t="s">
        <v>254</v>
      </c>
    </row>
    <row r="90" ht="12.75" customHeight="1">
      <c r="D90" s="15" t="s">
        <v>255</v>
      </c>
    </row>
    <row r="91" ht="12.75" customHeight="1">
      <c r="D91" s="15" t="s">
        <v>256</v>
      </c>
    </row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</sheetData>
  <sheetProtection/>
  <mergeCells count="25">
    <mergeCell ref="R8:T8"/>
    <mergeCell ref="V8:X8"/>
    <mergeCell ref="P9:P10"/>
    <mergeCell ref="J8:L8"/>
    <mergeCell ref="N8:P8"/>
    <mergeCell ref="U8:U10"/>
    <mergeCell ref="T9:T10"/>
    <mergeCell ref="R9:S9"/>
    <mergeCell ref="V9:W9"/>
    <mergeCell ref="X9:X10"/>
    <mergeCell ref="C8:C10"/>
    <mergeCell ref="D8:D10"/>
    <mergeCell ref="E8:E10"/>
    <mergeCell ref="H9:H10"/>
    <mergeCell ref="I8:I10"/>
    <mergeCell ref="M8:M10"/>
    <mergeCell ref="E6:K6"/>
    <mergeCell ref="F8:H8"/>
    <mergeCell ref="J9:K9"/>
    <mergeCell ref="L9:L10"/>
    <mergeCell ref="Q8:Q10"/>
    <mergeCell ref="H2:L2"/>
    <mergeCell ref="N9:O9"/>
    <mergeCell ref="F9:G9"/>
    <mergeCell ref="D5:Q5"/>
  </mergeCells>
  <conditionalFormatting sqref="A42:IV42 A41:C41 E41:H41 A43:C44 E43:IV44 I40:IV41 A40:H40 A45:IV65536 A39:I39 M39:IV39 A1:IV38">
    <cfRule type="cellIs" priority="4" dxfId="13" operator="equal" stopIfTrue="1">
      <formula>0</formula>
    </cfRule>
  </conditionalFormatting>
  <conditionalFormatting sqref="D41">
    <cfRule type="cellIs" priority="3" dxfId="13" operator="equal" stopIfTrue="1">
      <formula>0</formula>
    </cfRule>
  </conditionalFormatting>
  <conditionalFormatting sqref="D43:D44">
    <cfRule type="cellIs" priority="2" dxfId="13" operator="equal" stopIfTrue="1">
      <formula>0</formula>
    </cfRule>
  </conditionalFormatting>
  <conditionalFormatting sqref="J39:L39">
    <cfRule type="cellIs" priority="1" dxfId="13" operator="equal" stopIfTrue="1">
      <formula>0</formula>
    </cfRule>
  </conditionalFormatting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19"/>
  <sheetViews>
    <sheetView zoomScalePageLayoutView="0" workbookViewId="0" topLeftCell="C37">
      <selection activeCell="S58" sqref="S58"/>
    </sheetView>
  </sheetViews>
  <sheetFormatPr defaultColWidth="14.421875" defaultRowHeight="15" customHeight="1"/>
  <cols>
    <col min="1" max="1" width="5.140625" style="0" customWidth="1"/>
    <col min="2" max="2" width="51.421875" style="0" customWidth="1"/>
    <col min="3" max="3" width="10.421875" style="0" customWidth="1"/>
    <col min="4" max="5" width="10.57421875" style="0" customWidth="1"/>
    <col min="6" max="6" width="10.7109375" style="0" customWidth="1"/>
    <col min="7" max="7" width="9.7109375" style="0" customWidth="1"/>
    <col min="8" max="8" width="9.421875" style="0" customWidth="1"/>
    <col min="9" max="9" width="8.421875" style="0" customWidth="1"/>
    <col min="10" max="10" width="8.140625" style="0" customWidth="1"/>
    <col min="11" max="11" width="8.57421875" style="0" customWidth="1"/>
    <col min="12" max="12" width="7.28125" style="0" customWidth="1"/>
    <col min="13" max="13" width="7.8515625" style="0" customWidth="1"/>
    <col min="14" max="14" width="9.7109375" style="0" customWidth="1"/>
    <col min="15" max="15" width="7.57421875" style="0" customWidth="1"/>
    <col min="16" max="16" width="8.28125" style="0" customWidth="1"/>
    <col min="17" max="17" width="8.57421875" style="0" customWidth="1"/>
    <col min="18" max="19" width="7.421875" style="0" customWidth="1"/>
    <col min="20" max="20" width="8.00390625" style="0" customWidth="1"/>
    <col min="21" max="21" width="8.28125" style="0" customWidth="1"/>
    <col min="22" max="22" width="7.28125" style="0" customWidth="1"/>
    <col min="23" max="26" width="8.00390625" style="0" customWidth="1"/>
  </cols>
  <sheetData>
    <row r="1" ht="12.75" customHeight="1"/>
    <row r="2" ht="12.75" customHeight="1">
      <c r="R2" s="8" t="s">
        <v>175</v>
      </c>
    </row>
    <row r="3" spans="3:22" ht="12.75" customHeight="1">
      <c r="C3" s="708" t="s">
        <v>176</v>
      </c>
      <c r="D3" s="690"/>
      <c r="E3" s="690"/>
      <c r="F3" s="690"/>
      <c r="G3" s="690"/>
      <c r="H3" s="690"/>
      <c r="I3" s="690"/>
      <c r="J3" s="690"/>
      <c r="K3" s="9"/>
      <c r="L3" s="9"/>
      <c r="M3" s="9"/>
      <c r="N3" s="9"/>
      <c r="P3" s="8"/>
      <c r="R3" s="8" t="s">
        <v>177</v>
      </c>
      <c r="S3" s="10"/>
      <c r="T3" s="10"/>
      <c r="U3" s="11"/>
      <c r="V3" s="11"/>
    </row>
    <row r="4" spans="2:18" ht="12.75" customHeight="1">
      <c r="B4" s="12"/>
      <c r="C4" s="708" t="s">
        <v>178</v>
      </c>
      <c r="D4" s="690"/>
      <c r="E4" s="690"/>
      <c r="F4" s="690"/>
      <c r="G4" s="690"/>
      <c r="H4" s="690"/>
      <c r="I4" s="690"/>
      <c r="P4" s="8"/>
      <c r="Q4" s="10"/>
      <c r="R4" s="8" t="s">
        <v>179</v>
      </c>
    </row>
    <row r="5" spans="2:22" ht="12.75" customHeight="1">
      <c r="B5" s="12"/>
      <c r="C5" s="9"/>
      <c r="D5" s="9"/>
      <c r="E5" s="9"/>
      <c r="F5" s="9"/>
      <c r="G5" s="9"/>
      <c r="H5" s="9"/>
      <c r="I5" s="9"/>
      <c r="P5" s="8"/>
      <c r="Q5" s="10"/>
      <c r="R5" s="13" t="s">
        <v>180</v>
      </c>
      <c r="S5" s="13"/>
      <c r="T5" s="13"/>
      <c r="U5" s="13"/>
      <c r="V5" s="13"/>
    </row>
    <row r="6" spans="2:22" ht="12.75" customHeight="1">
      <c r="B6" s="12"/>
      <c r="C6" s="9"/>
      <c r="D6" s="9"/>
      <c r="E6" s="9"/>
      <c r="F6" s="9"/>
      <c r="G6" s="9"/>
      <c r="H6" s="9"/>
      <c r="I6" s="9"/>
      <c r="P6" s="8"/>
      <c r="Q6" s="10"/>
      <c r="R6" s="8" t="s">
        <v>441</v>
      </c>
      <c r="S6" s="8"/>
      <c r="T6" s="8"/>
      <c r="U6" s="14"/>
      <c r="V6" s="14"/>
    </row>
    <row r="7" spans="2:22" ht="12.75" customHeight="1">
      <c r="B7" s="12"/>
      <c r="C7" s="9"/>
      <c r="D7" s="9"/>
      <c r="E7" s="9"/>
      <c r="F7" s="9"/>
      <c r="G7" s="9"/>
      <c r="H7" s="9"/>
      <c r="I7" s="9"/>
      <c r="P7" s="8"/>
      <c r="Q7" s="10"/>
      <c r="R7" s="8" t="s">
        <v>181</v>
      </c>
      <c r="S7" s="8"/>
      <c r="T7" s="8"/>
      <c r="U7" s="14"/>
      <c r="V7" s="14"/>
    </row>
    <row r="8" spans="16:20" ht="13.5" customHeight="1">
      <c r="P8" s="8"/>
      <c r="T8" s="4" t="s">
        <v>182</v>
      </c>
    </row>
    <row r="9" spans="1:22" ht="12.75" customHeight="1">
      <c r="A9" s="740"/>
      <c r="B9" s="741" t="s">
        <v>184</v>
      </c>
      <c r="C9" s="739" t="s">
        <v>187</v>
      </c>
      <c r="D9" s="735" t="s">
        <v>189</v>
      </c>
      <c r="E9" s="736"/>
      <c r="F9" s="743"/>
      <c r="G9" s="738" t="s">
        <v>190</v>
      </c>
      <c r="H9" s="735" t="s">
        <v>189</v>
      </c>
      <c r="I9" s="736"/>
      <c r="J9" s="737"/>
      <c r="K9" s="738" t="s">
        <v>192</v>
      </c>
      <c r="L9" s="735" t="s">
        <v>189</v>
      </c>
      <c r="M9" s="736"/>
      <c r="N9" s="737"/>
      <c r="O9" s="738" t="s">
        <v>193</v>
      </c>
      <c r="P9" s="735" t="s">
        <v>189</v>
      </c>
      <c r="Q9" s="736"/>
      <c r="R9" s="737"/>
      <c r="S9" s="738" t="s">
        <v>194</v>
      </c>
      <c r="T9" s="735" t="s">
        <v>189</v>
      </c>
      <c r="U9" s="736"/>
      <c r="V9" s="737"/>
    </row>
    <row r="10" spans="1:22" ht="12.75" customHeight="1">
      <c r="A10" s="722"/>
      <c r="B10" s="742"/>
      <c r="C10" s="730"/>
      <c r="D10" s="711" t="s">
        <v>195</v>
      </c>
      <c r="E10" s="712"/>
      <c r="F10" s="727" t="s">
        <v>196</v>
      </c>
      <c r="G10" s="726"/>
      <c r="H10" s="711" t="s">
        <v>195</v>
      </c>
      <c r="I10" s="712"/>
      <c r="J10" s="733" t="s">
        <v>196</v>
      </c>
      <c r="K10" s="726"/>
      <c r="L10" s="711" t="s">
        <v>195</v>
      </c>
      <c r="M10" s="712"/>
      <c r="N10" s="733" t="s">
        <v>196</v>
      </c>
      <c r="O10" s="726"/>
      <c r="P10" s="711" t="s">
        <v>195</v>
      </c>
      <c r="Q10" s="712"/>
      <c r="R10" s="733" t="s">
        <v>196</v>
      </c>
      <c r="S10" s="726"/>
      <c r="T10" s="711" t="s">
        <v>195</v>
      </c>
      <c r="U10" s="712"/>
      <c r="V10" s="733" t="s">
        <v>196</v>
      </c>
    </row>
    <row r="11" spans="1:22" ht="48.75" customHeight="1" thickBot="1">
      <c r="A11" s="722"/>
      <c r="B11" s="742"/>
      <c r="C11" s="730"/>
      <c r="D11" s="18" t="s">
        <v>187</v>
      </c>
      <c r="E11" s="19" t="s">
        <v>198</v>
      </c>
      <c r="F11" s="728"/>
      <c r="G11" s="726"/>
      <c r="H11" s="18" t="s">
        <v>187</v>
      </c>
      <c r="I11" s="19" t="s">
        <v>198</v>
      </c>
      <c r="J11" s="734"/>
      <c r="K11" s="726"/>
      <c r="L11" s="18" t="s">
        <v>187</v>
      </c>
      <c r="M11" s="19" t="s">
        <v>198</v>
      </c>
      <c r="N11" s="734"/>
      <c r="O11" s="726"/>
      <c r="P11" s="18" t="s">
        <v>187</v>
      </c>
      <c r="Q11" s="19" t="s">
        <v>198</v>
      </c>
      <c r="R11" s="734"/>
      <c r="S11" s="726"/>
      <c r="T11" s="18" t="s">
        <v>187</v>
      </c>
      <c r="U11" s="19" t="s">
        <v>198</v>
      </c>
      <c r="V11" s="734"/>
    </row>
    <row r="12" spans="1:22" ht="36.75" customHeight="1" thickBot="1">
      <c r="A12" s="174">
        <v>1</v>
      </c>
      <c r="B12" s="442" t="s">
        <v>200</v>
      </c>
      <c r="C12" s="349">
        <f>G12+K12+O12+S12</f>
        <v>-41.117000000000004</v>
      </c>
      <c r="D12" s="135">
        <f>H12+L12+P12+T12</f>
        <v>-30.717000000000002</v>
      </c>
      <c r="E12" s="135">
        <f>I12+M12+Q12+U12</f>
        <v>-5.071</v>
      </c>
      <c r="F12" s="443">
        <f>J12+N12+R12+V12</f>
        <v>-10.4</v>
      </c>
      <c r="G12" s="176">
        <f>G13+G16+G19+SUM(G25:G32)+G20+G23</f>
        <v>-41.917</v>
      </c>
      <c r="H12" s="196">
        <f>H13+H16+H19+SUM(H25:H32)+H20+H23</f>
        <v>-31.517000000000003</v>
      </c>
      <c r="I12" s="196">
        <f>I13+I16+I19+SUM(I25:I32)+I20+I23</f>
        <v>-6.007</v>
      </c>
      <c r="J12" s="197">
        <f>J13+J16+J19+SUM(J25:J32)+J20</f>
        <v>-10.4</v>
      </c>
      <c r="K12" s="196"/>
      <c r="L12" s="196"/>
      <c r="M12" s="196">
        <f>M13+M16+M19+SUM(M25:M32)+M20</f>
        <v>0.486</v>
      </c>
      <c r="N12" s="448"/>
      <c r="O12" s="196"/>
      <c r="P12" s="196"/>
      <c r="Q12" s="196"/>
      <c r="R12" s="449"/>
      <c r="S12" s="176">
        <f>S29+S32</f>
        <v>0.8</v>
      </c>
      <c r="T12" s="196">
        <f>T29+T32</f>
        <v>0.8</v>
      </c>
      <c r="U12" s="196">
        <f>U29+U32</f>
        <v>0.45</v>
      </c>
      <c r="V12" s="197"/>
    </row>
    <row r="13" spans="1:22" s="402" customFormat="1" ht="12.75" customHeight="1">
      <c r="A13" s="450">
        <v>2</v>
      </c>
      <c r="B13" s="464" t="s">
        <v>344</v>
      </c>
      <c r="C13" s="299">
        <f aca="true" t="shared" si="0" ref="C13:E24">G13+K13+O13+S13</f>
        <v>-22.537000000000003</v>
      </c>
      <c r="D13" s="300">
        <f t="shared" si="0"/>
        <v>-22.537000000000003</v>
      </c>
      <c r="E13" s="300">
        <f t="shared" si="0"/>
        <v>-2.6</v>
      </c>
      <c r="F13" s="475"/>
      <c r="G13" s="299">
        <f>H13+J13</f>
        <v>-22.537000000000003</v>
      </c>
      <c r="H13" s="460">
        <f>H14+H15</f>
        <v>-22.537000000000003</v>
      </c>
      <c r="I13" s="460">
        <f>I14+I15</f>
        <v>-2.6</v>
      </c>
      <c r="J13" s="461"/>
      <c r="K13" s="454"/>
      <c r="L13" s="451"/>
      <c r="M13" s="451"/>
      <c r="N13" s="452"/>
      <c r="O13" s="459"/>
      <c r="P13" s="460"/>
      <c r="Q13" s="460"/>
      <c r="R13" s="475"/>
      <c r="S13" s="459"/>
      <c r="T13" s="460"/>
      <c r="U13" s="460"/>
      <c r="V13" s="461"/>
    </row>
    <row r="14" spans="1:22" s="402" customFormat="1" ht="12.75" customHeight="1">
      <c r="A14" s="406">
        <v>3</v>
      </c>
      <c r="B14" s="644" t="s">
        <v>438</v>
      </c>
      <c r="C14" s="171">
        <f t="shared" si="0"/>
        <v>-19.821</v>
      </c>
      <c r="D14" s="152">
        <f t="shared" si="0"/>
        <v>-19.821</v>
      </c>
      <c r="E14" s="152">
        <f t="shared" si="0"/>
        <v>-0.6</v>
      </c>
      <c r="F14" s="315"/>
      <c r="G14" s="171">
        <f>H14+J14</f>
        <v>-19.821</v>
      </c>
      <c r="H14" s="152">
        <v>-19.821</v>
      </c>
      <c r="I14" s="152">
        <v>-0.6</v>
      </c>
      <c r="J14" s="313"/>
      <c r="K14" s="455"/>
      <c r="L14" s="152"/>
      <c r="M14" s="152"/>
      <c r="N14" s="315"/>
      <c r="O14" s="171"/>
      <c r="P14" s="152"/>
      <c r="Q14" s="152"/>
      <c r="R14" s="315"/>
      <c r="S14" s="171"/>
      <c r="T14" s="152"/>
      <c r="U14" s="152"/>
      <c r="V14" s="313"/>
    </row>
    <row r="15" spans="1:22" s="402" customFormat="1" ht="12.75" customHeight="1">
      <c r="A15" s="445">
        <v>4</v>
      </c>
      <c r="B15" s="645" t="s">
        <v>439</v>
      </c>
      <c r="C15" s="462">
        <f t="shared" si="0"/>
        <v>-2.716</v>
      </c>
      <c r="D15" s="446">
        <f t="shared" si="0"/>
        <v>-2.716</v>
      </c>
      <c r="E15" s="446">
        <f t="shared" si="0"/>
        <v>-2</v>
      </c>
      <c r="F15" s="453"/>
      <c r="G15" s="447">
        <f>H15+J15</f>
        <v>-2.716</v>
      </c>
      <c r="H15" s="446">
        <v>-2.716</v>
      </c>
      <c r="I15" s="446">
        <v>-2</v>
      </c>
      <c r="J15" s="463"/>
      <c r="K15" s="456"/>
      <c r="L15" s="446"/>
      <c r="M15" s="446"/>
      <c r="N15" s="453"/>
      <c r="O15" s="462"/>
      <c r="P15" s="446"/>
      <c r="Q15" s="446"/>
      <c r="R15" s="453"/>
      <c r="S15" s="462"/>
      <c r="T15" s="446"/>
      <c r="U15" s="446"/>
      <c r="V15" s="463"/>
    </row>
    <row r="16" spans="1:22" ht="12.75" customHeight="1">
      <c r="A16" s="33">
        <v>5</v>
      </c>
      <c r="B16" s="465" t="s">
        <v>202</v>
      </c>
      <c r="C16" s="484">
        <f t="shared" si="0"/>
        <v>-7.009</v>
      </c>
      <c r="D16" s="152">
        <f t="shared" si="0"/>
        <v>3.391</v>
      </c>
      <c r="E16" s="446">
        <f t="shared" si="0"/>
        <v>0</v>
      </c>
      <c r="F16" s="153">
        <f>J16+N16+R16+V16</f>
        <v>-10.4</v>
      </c>
      <c r="G16" s="171">
        <f>G17+H16</f>
        <v>-7.009</v>
      </c>
      <c r="H16" s="37">
        <f>H18</f>
        <v>3.391</v>
      </c>
      <c r="I16" s="160"/>
      <c r="J16" s="161">
        <f>J17</f>
        <v>-10.4</v>
      </c>
      <c r="K16" s="37"/>
      <c r="L16" s="160"/>
      <c r="M16" s="160"/>
      <c r="N16" s="44"/>
      <c r="O16" s="405"/>
      <c r="P16" s="160"/>
      <c r="Q16" s="160"/>
      <c r="R16" s="44"/>
      <c r="S16" s="405"/>
      <c r="T16" s="160"/>
      <c r="U16" s="160"/>
      <c r="V16" s="161"/>
    </row>
    <row r="17" spans="1:22" ht="12.75" customHeight="1">
      <c r="A17" s="45">
        <v>6</v>
      </c>
      <c r="B17" s="466" t="s">
        <v>201</v>
      </c>
      <c r="C17" s="407">
        <f t="shared" si="0"/>
        <v>-10.4</v>
      </c>
      <c r="D17" s="152">
        <f t="shared" si="0"/>
        <v>0</v>
      </c>
      <c r="E17" s="446">
        <f t="shared" si="0"/>
        <v>0</v>
      </c>
      <c r="F17" s="154">
        <f>J17+N17+R17+V17</f>
        <v>-10.4</v>
      </c>
      <c r="G17" s="158">
        <f aca="true" t="shared" si="1" ref="G17:G26">H17+J17</f>
        <v>-10.4</v>
      </c>
      <c r="H17" s="69"/>
      <c r="I17" s="243"/>
      <c r="J17" s="159">
        <v>-10.4</v>
      </c>
      <c r="K17" s="35"/>
      <c r="L17" s="49"/>
      <c r="M17" s="49"/>
      <c r="N17" s="156"/>
      <c r="O17" s="163"/>
      <c r="P17" s="50"/>
      <c r="Q17" s="50"/>
      <c r="R17" s="156"/>
      <c r="S17" s="163"/>
      <c r="T17" s="50"/>
      <c r="U17" s="50"/>
      <c r="V17" s="164"/>
    </row>
    <row r="18" spans="1:22" s="650" customFormat="1" ht="12.75" customHeight="1">
      <c r="A18" s="59"/>
      <c r="B18" s="654" t="s">
        <v>444</v>
      </c>
      <c r="C18" s="407">
        <f t="shared" si="0"/>
        <v>3.391</v>
      </c>
      <c r="D18" s="297">
        <f t="shared" si="0"/>
        <v>3.391</v>
      </c>
      <c r="E18" s="446">
        <f t="shared" si="0"/>
        <v>0</v>
      </c>
      <c r="F18" s="154"/>
      <c r="G18" s="158">
        <f t="shared" si="1"/>
        <v>3.391</v>
      </c>
      <c r="H18" s="655">
        <v>3.391</v>
      </c>
      <c r="I18" s="656"/>
      <c r="J18" s="539"/>
      <c r="K18" s="47"/>
      <c r="L18" s="151"/>
      <c r="M18" s="151"/>
      <c r="N18" s="44"/>
      <c r="O18" s="405"/>
      <c r="P18" s="160"/>
      <c r="Q18" s="160"/>
      <c r="R18" s="44"/>
      <c r="S18" s="405"/>
      <c r="T18" s="160"/>
      <c r="U18" s="160"/>
      <c r="V18" s="161"/>
    </row>
    <row r="19" spans="1:22" s="402" customFormat="1" ht="12.75" customHeight="1">
      <c r="A19" s="59">
        <v>7</v>
      </c>
      <c r="B19" s="467" t="s">
        <v>319</v>
      </c>
      <c r="C19" s="474">
        <f t="shared" si="0"/>
        <v>2.265</v>
      </c>
      <c r="D19" s="410">
        <f t="shared" si="0"/>
        <v>2.265</v>
      </c>
      <c r="E19" s="410">
        <f t="shared" si="0"/>
        <v>1.865</v>
      </c>
      <c r="F19" s="44"/>
      <c r="G19" s="408">
        <f t="shared" si="1"/>
        <v>2.265</v>
      </c>
      <c r="H19" s="409">
        <v>2.265</v>
      </c>
      <c r="I19" s="37">
        <v>1.865</v>
      </c>
      <c r="J19" s="161"/>
      <c r="K19" s="47"/>
      <c r="L19" s="151"/>
      <c r="M19" s="151"/>
      <c r="N19" s="44"/>
      <c r="O19" s="405"/>
      <c r="P19" s="160"/>
      <c r="Q19" s="160"/>
      <c r="R19" s="44"/>
      <c r="S19" s="405"/>
      <c r="T19" s="160"/>
      <c r="U19" s="160"/>
      <c r="V19" s="161"/>
    </row>
    <row r="20" spans="1:22" s="404" customFormat="1" ht="12.75" customHeight="1">
      <c r="A20" s="61">
        <v>8</v>
      </c>
      <c r="B20" s="468" t="s">
        <v>298</v>
      </c>
      <c r="C20" s="163">
        <f aca="true" t="shared" si="2" ref="C20:C25">G20+K20+O20+S20</f>
        <v>-16.035</v>
      </c>
      <c r="D20" s="50">
        <f aca="true" t="shared" si="3" ref="D20:D26">H20+P20+L20+T20</f>
        <v>-16.035</v>
      </c>
      <c r="E20" s="410">
        <f t="shared" si="0"/>
        <v>0</v>
      </c>
      <c r="F20" s="155"/>
      <c r="G20" s="408">
        <f t="shared" si="1"/>
        <v>-16.035</v>
      </c>
      <c r="H20" s="160">
        <f>H21+H22</f>
        <v>-16.035</v>
      </c>
      <c r="I20" s="49"/>
      <c r="J20" s="159"/>
      <c r="K20" s="35"/>
      <c r="L20" s="49"/>
      <c r="M20" s="49"/>
      <c r="N20" s="155"/>
      <c r="O20" s="163"/>
      <c r="P20" s="50"/>
      <c r="Q20" s="50"/>
      <c r="R20" s="156"/>
      <c r="S20" s="163"/>
      <c r="T20" s="50"/>
      <c r="U20" s="50"/>
      <c r="V20" s="159"/>
    </row>
    <row r="21" spans="1:22" s="404" customFormat="1" ht="12.75" customHeight="1">
      <c r="A21" s="61">
        <v>9</v>
      </c>
      <c r="B21" s="469" t="s">
        <v>346</v>
      </c>
      <c r="C21" s="162">
        <f t="shared" si="2"/>
        <v>-2.676</v>
      </c>
      <c r="D21" s="49">
        <f t="shared" si="3"/>
        <v>-2.676</v>
      </c>
      <c r="E21" s="410">
        <f t="shared" si="0"/>
        <v>0</v>
      </c>
      <c r="F21" s="155"/>
      <c r="G21" s="407">
        <f t="shared" si="1"/>
        <v>-2.676</v>
      </c>
      <c r="H21" s="151">
        <v>-2.676</v>
      </c>
      <c r="I21" s="49"/>
      <c r="J21" s="159"/>
      <c r="K21" s="35"/>
      <c r="L21" s="49"/>
      <c r="M21" s="49"/>
      <c r="N21" s="155"/>
      <c r="O21" s="163"/>
      <c r="P21" s="50"/>
      <c r="Q21" s="50"/>
      <c r="R21" s="156"/>
      <c r="S21" s="163"/>
      <c r="T21" s="50"/>
      <c r="U21" s="50"/>
      <c r="V21" s="159"/>
    </row>
    <row r="22" spans="1:22" s="404" customFormat="1" ht="24.75" customHeight="1">
      <c r="A22" s="61">
        <v>10</v>
      </c>
      <c r="B22" s="469" t="s">
        <v>448</v>
      </c>
      <c r="C22" s="162">
        <f t="shared" si="2"/>
        <v>-13.359</v>
      </c>
      <c r="D22" s="49">
        <f t="shared" si="3"/>
        <v>-13.359</v>
      </c>
      <c r="E22" s="410">
        <f t="shared" si="0"/>
        <v>0</v>
      </c>
      <c r="F22" s="155"/>
      <c r="G22" s="407">
        <f t="shared" si="1"/>
        <v>-13.359</v>
      </c>
      <c r="H22" s="151">
        <v>-13.359</v>
      </c>
      <c r="I22" s="49"/>
      <c r="J22" s="159"/>
      <c r="K22" s="35"/>
      <c r="L22" s="49"/>
      <c r="M22" s="49"/>
      <c r="N22" s="155"/>
      <c r="O22" s="163"/>
      <c r="P22" s="50"/>
      <c r="Q22" s="50"/>
      <c r="R22" s="156"/>
      <c r="S22" s="163"/>
      <c r="T22" s="50"/>
      <c r="U22" s="50"/>
      <c r="V22" s="159"/>
    </row>
    <row r="23" spans="1:22" s="650" customFormat="1" ht="14.25" customHeight="1">
      <c r="A23" s="61"/>
      <c r="B23" s="88" t="s">
        <v>219</v>
      </c>
      <c r="C23" s="163">
        <f t="shared" si="2"/>
        <v>-1.391</v>
      </c>
      <c r="D23" s="50">
        <f t="shared" si="3"/>
        <v>-1.391</v>
      </c>
      <c r="E23" s="37">
        <f t="shared" si="0"/>
        <v>-1.379</v>
      </c>
      <c r="F23" s="156"/>
      <c r="G23" s="484">
        <f t="shared" si="1"/>
        <v>-1.391</v>
      </c>
      <c r="H23" s="160">
        <f>H24</f>
        <v>-1.391</v>
      </c>
      <c r="I23" s="50">
        <f>I24</f>
        <v>-1.379</v>
      </c>
      <c r="J23" s="159"/>
      <c r="K23" s="35"/>
      <c r="L23" s="49"/>
      <c r="M23" s="49"/>
      <c r="N23" s="155"/>
      <c r="O23" s="163"/>
      <c r="P23" s="50"/>
      <c r="Q23" s="50"/>
      <c r="R23" s="156"/>
      <c r="S23" s="163"/>
      <c r="T23" s="50"/>
      <c r="U23" s="50"/>
      <c r="V23" s="159"/>
    </row>
    <row r="24" spans="1:22" s="650" customFormat="1" ht="14.25" customHeight="1">
      <c r="A24" s="61"/>
      <c r="B24" s="86" t="s">
        <v>447</v>
      </c>
      <c r="C24" s="162">
        <f t="shared" si="2"/>
        <v>-1.391</v>
      </c>
      <c r="D24" s="49">
        <f t="shared" si="3"/>
        <v>-1.391</v>
      </c>
      <c r="E24" s="410">
        <f t="shared" si="0"/>
        <v>-1.379</v>
      </c>
      <c r="F24" s="155"/>
      <c r="G24" s="407">
        <f t="shared" si="1"/>
        <v>-1.391</v>
      </c>
      <c r="H24" s="151">
        <v>-1.391</v>
      </c>
      <c r="I24" s="49">
        <v>-1.379</v>
      </c>
      <c r="J24" s="159"/>
      <c r="K24" s="35"/>
      <c r="L24" s="49"/>
      <c r="M24" s="49"/>
      <c r="N24" s="155"/>
      <c r="O24" s="163"/>
      <c r="P24" s="50"/>
      <c r="Q24" s="50"/>
      <c r="R24" s="156"/>
      <c r="S24" s="163"/>
      <c r="T24" s="50"/>
      <c r="U24" s="50"/>
      <c r="V24" s="159"/>
    </row>
    <row r="25" spans="1:22" ht="12.75" customHeight="1">
      <c r="A25" s="61">
        <v>11</v>
      </c>
      <c r="B25" s="470" t="s">
        <v>33</v>
      </c>
      <c r="C25" s="162">
        <f t="shared" si="2"/>
        <v>0</v>
      </c>
      <c r="D25" s="49">
        <f t="shared" si="3"/>
        <v>0</v>
      </c>
      <c r="E25" s="50">
        <f aca="true" t="shared" si="4" ref="E25:E33">I25+Q25+M25+U25</f>
        <v>-0.9430000000000001</v>
      </c>
      <c r="F25" s="156"/>
      <c r="G25" s="407">
        <f t="shared" si="1"/>
        <v>0</v>
      </c>
      <c r="H25" s="50"/>
      <c r="I25" s="50">
        <v>-1.943</v>
      </c>
      <c r="J25" s="164"/>
      <c r="K25" s="35"/>
      <c r="L25" s="49"/>
      <c r="M25" s="295">
        <v>1</v>
      </c>
      <c r="N25" s="155"/>
      <c r="O25" s="163"/>
      <c r="P25" s="50"/>
      <c r="Q25" s="50"/>
      <c r="R25" s="156"/>
      <c r="S25" s="163"/>
      <c r="T25" s="50"/>
      <c r="U25" s="50"/>
      <c r="V25" s="159"/>
    </row>
    <row r="26" spans="1:22" ht="12.75" customHeight="1">
      <c r="A26" s="45">
        <v>12</v>
      </c>
      <c r="B26" s="470" t="s">
        <v>93</v>
      </c>
      <c r="C26" s="447">
        <f aca="true" t="shared" si="5" ref="C26:C32">G26+K26+O26+S26</f>
        <v>-1.2</v>
      </c>
      <c r="D26" s="166">
        <f t="shared" si="3"/>
        <v>-1.2</v>
      </c>
      <c r="E26" s="50">
        <f t="shared" si="4"/>
        <v>-1.7360000000000002</v>
      </c>
      <c r="F26" s="156"/>
      <c r="G26" s="165">
        <f t="shared" si="1"/>
        <v>-1.2</v>
      </c>
      <c r="H26" s="50">
        <v>-1.2</v>
      </c>
      <c r="I26" s="50">
        <v>-1.6</v>
      </c>
      <c r="J26" s="159"/>
      <c r="K26" s="35"/>
      <c r="L26" s="49"/>
      <c r="M26" s="50">
        <v>-0.136</v>
      </c>
      <c r="N26" s="155"/>
      <c r="O26" s="163"/>
      <c r="P26" s="50"/>
      <c r="Q26" s="50"/>
      <c r="R26" s="156"/>
      <c r="S26" s="163"/>
      <c r="T26" s="50"/>
      <c r="U26" s="50"/>
      <c r="V26" s="159"/>
    </row>
    <row r="27" spans="1:22" ht="12.75" customHeight="1">
      <c r="A27" s="45">
        <v>13</v>
      </c>
      <c r="B27" s="470" t="s">
        <v>101</v>
      </c>
      <c r="C27" s="163"/>
      <c r="D27" s="50"/>
      <c r="E27" s="50">
        <f t="shared" si="4"/>
        <v>-0.06</v>
      </c>
      <c r="F27" s="156"/>
      <c r="G27" s="163"/>
      <c r="H27" s="50"/>
      <c r="I27" s="50">
        <v>-0.04</v>
      </c>
      <c r="J27" s="159"/>
      <c r="K27" s="35"/>
      <c r="L27" s="49"/>
      <c r="M27" s="50">
        <v>-0.02</v>
      </c>
      <c r="N27" s="155"/>
      <c r="O27" s="163"/>
      <c r="P27" s="50"/>
      <c r="Q27" s="50"/>
      <c r="R27" s="156"/>
      <c r="S27" s="163"/>
      <c r="T27" s="50"/>
      <c r="U27" s="50"/>
      <c r="V27" s="159"/>
    </row>
    <row r="28" spans="1:22" s="343" customFormat="1" ht="12.75" customHeight="1">
      <c r="A28" s="241">
        <v>14</v>
      </c>
      <c r="B28" s="471" t="s">
        <v>108</v>
      </c>
      <c r="C28" s="163">
        <f t="shared" si="5"/>
        <v>0.2</v>
      </c>
      <c r="D28" s="50">
        <f>H28+P28+L28+T28</f>
        <v>0.2</v>
      </c>
      <c r="E28" s="50">
        <f t="shared" si="4"/>
        <v>-0.688</v>
      </c>
      <c r="F28" s="156"/>
      <c r="G28" s="163">
        <f>H28+J28</f>
        <v>0.2</v>
      </c>
      <c r="H28" s="166">
        <v>0.2</v>
      </c>
      <c r="I28" s="166">
        <v>0.2</v>
      </c>
      <c r="J28" s="167"/>
      <c r="K28" s="35"/>
      <c r="L28" s="49"/>
      <c r="M28" s="50">
        <v>-0.888</v>
      </c>
      <c r="N28" s="155"/>
      <c r="O28" s="163"/>
      <c r="P28" s="50"/>
      <c r="Q28" s="50"/>
      <c r="R28" s="156"/>
      <c r="S28" s="163"/>
      <c r="T28" s="50"/>
      <c r="U28" s="50"/>
      <c r="V28" s="159"/>
    </row>
    <row r="29" spans="1:22" ht="12.75" customHeight="1">
      <c r="A29" s="45">
        <v>15</v>
      </c>
      <c r="B29" s="470" t="s">
        <v>112</v>
      </c>
      <c r="C29" s="163">
        <f t="shared" si="5"/>
        <v>0.55</v>
      </c>
      <c r="D29" s="50">
        <f>H29+P29+L29+T29</f>
        <v>0.55</v>
      </c>
      <c r="E29" s="50"/>
      <c r="F29" s="156"/>
      <c r="G29" s="165">
        <f>H29+J29</f>
        <v>0.35</v>
      </c>
      <c r="H29" s="166">
        <v>0.35</v>
      </c>
      <c r="I29" s="166"/>
      <c r="J29" s="167"/>
      <c r="K29" s="35"/>
      <c r="L29" s="49"/>
      <c r="M29" s="50"/>
      <c r="N29" s="155"/>
      <c r="O29" s="163"/>
      <c r="P29" s="50"/>
      <c r="Q29" s="50"/>
      <c r="R29" s="156"/>
      <c r="S29" s="165">
        <f>T29</f>
        <v>0.2</v>
      </c>
      <c r="T29" s="166">
        <v>0.2</v>
      </c>
      <c r="U29" s="166"/>
      <c r="V29" s="167"/>
    </row>
    <row r="30" spans="1:22" s="480" customFormat="1" ht="12.75" customHeight="1">
      <c r="A30" s="241">
        <v>16</v>
      </c>
      <c r="B30" s="470" t="s">
        <v>110</v>
      </c>
      <c r="C30" s="163">
        <f t="shared" si="5"/>
        <v>3.44</v>
      </c>
      <c r="D30" s="50">
        <f>H30+P30+L30+T30</f>
        <v>3.44</v>
      </c>
      <c r="E30" s="50">
        <f>I30+Q30+M30+U30</f>
        <v>-0.06299999999999994</v>
      </c>
      <c r="F30" s="156"/>
      <c r="G30" s="483">
        <f>H30+J30</f>
        <v>3.44</v>
      </c>
      <c r="H30" s="152">
        <v>3.44</v>
      </c>
      <c r="I30" s="152">
        <v>-0.593</v>
      </c>
      <c r="J30" s="138"/>
      <c r="K30" s="35"/>
      <c r="L30" s="49"/>
      <c r="M30" s="50">
        <v>0.53</v>
      </c>
      <c r="N30" s="155"/>
      <c r="O30" s="163"/>
      <c r="P30" s="50"/>
      <c r="Q30" s="50"/>
      <c r="R30" s="156"/>
      <c r="S30" s="152"/>
      <c r="T30" s="152"/>
      <c r="U30" s="152"/>
      <c r="V30" s="297"/>
    </row>
    <row r="31" spans="1:22" ht="12.75" customHeight="1">
      <c r="A31" s="45">
        <v>17</v>
      </c>
      <c r="B31" s="470" t="s">
        <v>214</v>
      </c>
      <c r="C31" s="163"/>
      <c r="D31" s="50"/>
      <c r="E31" s="50">
        <f t="shared" si="4"/>
        <v>0.083</v>
      </c>
      <c r="F31" s="156"/>
      <c r="G31" s="165"/>
      <c r="H31" s="152"/>
      <c r="I31" s="152">
        <v>0.083</v>
      </c>
      <c r="J31" s="138"/>
      <c r="K31" s="35"/>
      <c r="L31" s="49"/>
      <c r="M31" s="50"/>
      <c r="N31" s="155"/>
      <c r="O31" s="163"/>
      <c r="P31" s="50"/>
      <c r="Q31" s="50"/>
      <c r="R31" s="156"/>
      <c r="S31" s="171"/>
      <c r="T31" s="152"/>
      <c r="U31" s="152"/>
      <c r="V31" s="138"/>
    </row>
    <row r="32" spans="1:22" ht="13.5" customHeight="1" thickBot="1">
      <c r="A32" s="77">
        <v>18</v>
      </c>
      <c r="B32" s="472" t="s">
        <v>117</v>
      </c>
      <c r="C32" s="168">
        <f t="shared" si="5"/>
        <v>0.6</v>
      </c>
      <c r="D32" s="169">
        <f>H32+P32+L32+T32</f>
        <v>0.6</v>
      </c>
      <c r="E32" s="169">
        <f t="shared" si="4"/>
        <v>0.45</v>
      </c>
      <c r="F32" s="476"/>
      <c r="G32" s="334"/>
      <c r="H32" s="172"/>
      <c r="I32" s="172"/>
      <c r="J32" s="173"/>
      <c r="K32" s="119"/>
      <c r="L32" s="69"/>
      <c r="M32" s="166"/>
      <c r="N32" s="67"/>
      <c r="O32" s="168"/>
      <c r="P32" s="169"/>
      <c r="Q32" s="169"/>
      <c r="R32" s="476"/>
      <c r="S32" s="314">
        <f>T32</f>
        <v>0.6</v>
      </c>
      <c r="T32" s="172">
        <v>0.6</v>
      </c>
      <c r="U32" s="172">
        <v>0.45</v>
      </c>
      <c r="V32" s="173"/>
    </row>
    <row r="33" spans="1:22" ht="30.75" customHeight="1" thickBot="1">
      <c r="A33" s="23">
        <v>19</v>
      </c>
      <c r="B33" s="142" t="s">
        <v>217</v>
      </c>
      <c r="C33" s="170">
        <f>G33+K33+O33+S33</f>
        <v>45.383</v>
      </c>
      <c r="D33" s="157">
        <f>H33+L33+P33+T33</f>
        <v>28.430000000000003</v>
      </c>
      <c r="E33" s="157">
        <f t="shared" si="4"/>
        <v>-44.438</v>
      </c>
      <c r="F33" s="458">
        <f>J33+N33+R33+V33</f>
        <v>16.953</v>
      </c>
      <c r="G33" s="176">
        <f aca="true" t="shared" si="6" ref="G33:G39">H33+J33</f>
        <v>43.883</v>
      </c>
      <c r="H33" s="135">
        <f>H34+SUM(H39:H63)</f>
        <v>43.883</v>
      </c>
      <c r="I33" s="135">
        <f>I34+SUM(I39:I63)</f>
        <v>-17.930000000000003</v>
      </c>
      <c r="J33" s="443">
        <f>J34+SUM(J39:J63)</f>
        <v>0</v>
      </c>
      <c r="K33" s="183"/>
      <c r="L33" s="184"/>
      <c r="M33" s="184">
        <f>M34+SUM(M39:M63)</f>
        <v>0</v>
      </c>
      <c r="N33" s="197"/>
      <c r="O33" s="457">
        <f>P33+R33</f>
        <v>0</v>
      </c>
      <c r="P33" s="157">
        <f>P34+SUM(P39:P63)</f>
        <v>-16.953</v>
      </c>
      <c r="Q33" s="458">
        <f>Q34+SUM(Q39:Q63)</f>
        <v>-26.508000000000003</v>
      </c>
      <c r="R33" s="458">
        <f>R34+SUM(R39:R63)</f>
        <v>16.953</v>
      </c>
      <c r="S33" s="477">
        <f>S34+SUM(S43:S63)</f>
        <v>1.5</v>
      </c>
      <c r="T33" s="157">
        <f>T34+SUM(T39:T63)</f>
        <v>1.5</v>
      </c>
      <c r="U33" s="157">
        <f>U34+SUM(U39:U63)</f>
        <v>0</v>
      </c>
      <c r="V33" s="112"/>
    </row>
    <row r="34" spans="1:22" ht="12.75" customHeight="1">
      <c r="A34" s="124">
        <v>20</v>
      </c>
      <c r="B34" s="143" t="s">
        <v>220</v>
      </c>
      <c r="C34" s="21">
        <f aca="true" t="shared" si="7" ref="C34:C39">G34+K34+O34+S34</f>
        <v>2.296</v>
      </c>
      <c r="D34" s="90">
        <f>H34+P34+L34+T34</f>
        <v>2.296</v>
      </c>
      <c r="E34" s="180">
        <f>I34+Q34+M34+U34</f>
        <v>0.653</v>
      </c>
      <c r="F34" s="91"/>
      <c r="G34" s="36">
        <f t="shared" si="6"/>
        <v>2.296</v>
      </c>
      <c r="H34" s="40">
        <f>H35+H36+H37+H38</f>
        <v>2.296</v>
      </c>
      <c r="I34" s="160">
        <f>I35+I36+I37+I38</f>
        <v>0.653</v>
      </c>
      <c r="J34" s="40"/>
      <c r="K34" s="36">
        <f>L34+N34</f>
        <v>0</v>
      </c>
      <c r="L34" s="160">
        <f>SUM(L35:L38)</f>
        <v>0</v>
      </c>
      <c r="M34" s="160">
        <f>SUM(M35:M38)</f>
        <v>0</v>
      </c>
      <c r="N34" s="75"/>
      <c r="O34" s="21"/>
      <c r="P34" s="90"/>
      <c r="Q34" s="90"/>
      <c r="R34" s="93"/>
      <c r="S34" s="20"/>
      <c r="T34" s="90"/>
      <c r="U34" s="90"/>
      <c r="V34" s="93"/>
    </row>
    <row r="35" spans="1:22" ht="12.75" customHeight="1">
      <c r="A35" s="124">
        <v>21</v>
      </c>
      <c r="B35" s="144" t="s">
        <v>303</v>
      </c>
      <c r="C35" s="35"/>
      <c r="D35" s="155"/>
      <c r="E35" s="129">
        <f>I35+Q35+M35+U35</f>
        <v>0.653</v>
      </c>
      <c r="F35" s="153"/>
      <c r="G35" s="34"/>
      <c r="H35" s="49"/>
      <c r="I35" s="49">
        <v>0.653</v>
      </c>
      <c r="J35" s="63"/>
      <c r="K35" s="46"/>
      <c r="L35" s="60"/>
      <c r="M35" s="60"/>
      <c r="N35" s="75"/>
      <c r="O35" s="37"/>
      <c r="P35" s="40"/>
      <c r="Q35" s="40"/>
      <c r="R35" s="42"/>
      <c r="S35" s="36"/>
      <c r="T35" s="40"/>
      <c r="U35" s="40"/>
      <c r="V35" s="42"/>
    </row>
    <row r="36" spans="1:22" ht="12.75" customHeight="1">
      <c r="A36" s="61">
        <v>22</v>
      </c>
      <c r="B36" s="145" t="s">
        <v>301</v>
      </c>
      <c r="C36" s="35">
        <f t="shared" si="7"/>
        <v>-9.2</v>
      </c>
      <c r="D36" s="49">
        <f>H36+P36+L36+T36</f>
        <v>-9.2</v>
      </c>
      <c r="E36" s="151">
        <f>I36+Q36+M36+U36</f>
        <v>0</v>
      </c>
      <c r="F36" s="56"/>
      <c r="G36" s="34">
        <f t="shared" si="6"/>
        <v>-9.2</v>
      </c>
      <c r="H36" s="35">
        <v>-9.2</v>
      </c>
      <c r="I36" s="49"/>
      <c r="J36" s="63"/>
      <c r="K36" s="34"/>
      <c r="L36" s="49"/>
      <c r="M36" s="49"/>
      <c r="N36" s="63"/>
      <c r="O36" s="47"/>
      <c r="P36" s="60"/>
      <c r="Q36" s="60"/>
      <c r="R36" s="75"/>
      <c r="S36" s="96"/>
      <c r="T36" s="97"/>
      <c r="U36" s="97"/>
      <c r="V36" s="75"/>
    </row>
    <row r="37" spans="1:22" ht="12.75" customHeight="1">
      <c r="A37" s="61">
        <v>23</v>
      </c>
      <c r="B37" s="145" t="s">
        <v>222</v>
      </c>
      <c r="C37" s="35">
        <f t="shared" si="7"/>
        <v>11.2</v>
      </c>
      <c r="D37" s="49">
        <f>H37+P37+L37+T37</f>
        <v>11.2</v>
      </c>
      <c r="E37" s="49"/>
      <c r="F37" s="56"/>
      <c r="G37" s="34">
        <f t="shared" si="6"/>
        <v>11.2</v>
      </c>
      <c r="H37" s="35">
        <v>11.2</v>
      </c>
      <c r="I37" s="49"/>
      <c r="J37" s="63"/>
      <c r="K37" s="34"/>
      <c r="L37" s="49"/>
      <c r="M37" s="49"/>
      <c r="N37" s="63"/>
      <c r="O37" s="47"/>
      <c r="P37" s="60"/>
      <c r="Q37" s="60"/>
      <c r="R37" s="75"/>
      <c r="S37" s="96"/>
      <c r="T37" s="97"/>
      <c r="U37" s="97"/>
      <c r="V37" s="75"/>
    </row>
    <row r="38" spans="1:22" ht="12.75" customHeight="1">
      <c r="A38" s="61">
        <v>24</v>
      </c>
      <c r="B38" s="145" t="s">
        <v>224</v>
      </c>
      <c r="C38" s="35">
        <f t="shared" si="7"/>
        <v>0.296</v>
      </c>
      <c r="D38" s="49">
        <f>H38+P38+L38+T38</f>
        <v>0.296</v>
      </c>
      <c r="E38" s="49"/>
      <c r="F38" s="56"/>
      <c r="G38" s="34">
        <f t="shared" si="6"/>
        <v>0.296</v>
      </c>
      <c r="H38" s="35">
        <v>0.296</v>
      </c>
      <c r="I38" s="49"/>
      <c r="J38" s="63"/>
      <c r="K38" s="34"/>
      <c r="L38" s="49"/>
      <c r="M38" s="49"/>
      <c r="N38" s="63"/>
      <c r="O38" s="47"/>
      <c r="P38" s="49"/>
      <c r="Q38" s="49"/>
      <c r="R38" s="63"/>
      <c r="S38" s="98"/>
      <c r="T38" s="49"/>
      <c r="U38" s="49"/>
      <c r="V38" s="63"/>
    </row>
    <row r="39" spans="1:22" ht="12.75" customHeight="1">
      <c r="A39" s="61">
        <v>25</v>
      </c>
      <c r="B39" s="146" t="s">
        <v>71</v>
      </c>
      <c r="C39" s="55">
        <f t="shared" si="7"/>
        <v>1.814</v>
      </c>
      <c r="D39" s="50">
        <f>H39+L39+P39+T39</f>
        <v>1.814</v>
      </c>
      <c r="E39" s="50">
        <f>I39+Q39+M39+U39</f>
        <v>0</v>
      </c>
      <c r="F39" s="56"/>
      <c r="G39" s="57">
        <f t="shared" si="6"/>
        <v>1.814</v>
      </c>
      <c r="H39" s="55">
        <v>1.814</v>
      </c>
      <c r="I39" s="50"/>
      <c r="J39" s="63"/>
      <c r="K39" s="57"/>
      <c r="L39" s="49"/>
      <c r="M39" s="49"/>
      <c r="N39" s="63"/>
      <c r="O39" s="37"/>
      <c r="P39" s="49"/>
      <c r="Q39" s="49"/>
      <c r="R39" s="63"/>
      <c r="S39" s="34"/>
      <c r="T39" s="49"/>
      <c r="U39" s="49"/>
      <c r="V39" s="63"/>
    </row>
    <row r="40" spans="1:22" s="347" customFormat="1" ht="12.75" customHeight="1">
      <c r="A40" s="61">
        <v>26</v>
      </c>
      <c r="B40" s="62" t="s">
        <v>100</v>
      </c>
      <c r="C40" s="55"/>
      <c r="D40" s="50"/>
      <c r="E40" s="50">
        <f>I40+Q40+M40+U40</f>
        <v>-0.18</v>
      </c>
      <c r="F40" s="156"/>
      <c r="G40" s="57"/>
      <c r="H40" s="55"/>
      <c r="I40" s="50">
        <v>-0.18</v>
      </c>
      <c r="J40" s="63"/>
      <c r="K40" s="57"/>
      <c r="L40" s="50"/>
      <c r="M40" s="50"/>
      <c r="N40" s="63"/>
      <c r="O40" s="37"/>
      <c r="P40" s="49"/>
      <c r="Q40" s="49"/>
      <c r="R40" s="63"/>
      <c r="S40" s="34"/>
      <c r="T40" s="49"/>
      <c r="U40" s="49"/>
      <c r="V40" s="63"/>
    </row>
    <row r="41" spans="1:22" s="340" customFormat="1" ht="12.75" customHeight="1">
      <c r="A41" s="61">
        <v>27</v>
      </c>
      <c r="B41" s="62" t="s">
        <v>101</v>
      </c>
      <c r="C41" s="55"/>
      <c r="D41" s="50"/>
      <c r="E41" s="50">
        <f>I41+Q41+M41+U41</f>
        <v>0.03</v>
      </c>
      <c r="F41" s="156"/>
      <c r="G41" s="57"/>
      <c r="H41" s="55"/>
      <c r="I41" s="50">
        <v>0.03</v>
      </c>
      <c r="J41" s="63"/>
      <c r="K41" s="57"/>
      <c r="L41" s="50"/>
      <c r="M41" s="50"/>
      <c r="N41" s="63"/>
      <c r="O41" s="37"/>
      <c r="P41" s="49"/>
      <c r="Q41" s="49"/>
      <c r="R41" s="63"/>
      <c r="S41" s="34"/>
      <c r="T41" s="49"/>
      <c r="U41" s="49"/>
      <c r="V41" s="63"/>
    </row>
    <row r="42" spans="1:22" ht="12.75" customHeight="1">
      <c r="A42" s="61">
        <v>28</v>
      </c>
      <c r="B42" s="147" t="s">
        <v>108</v>
      </c>
      <c r="C42" s="55">
        <f>G42+K42+O42+S42</f>
        <v>-0.9</v>
      </c>
      <c r="D42" s="50">
        <f>H42+L42+P42+T42</f>
        <v>-0.9</v>
      </c>
      <c r="E42" s="50"/>
      <c r="F42" s="56"/>
      <c r="G42" s="57">
        <f>H42+J42</f>
        <v>-0.9</v>
      </c>
      <c r="H42" s="55">
        <v>-0.9</v>
      </c>
      <c r="I42" s="50"/>
      <c r="J42" s="63"/>
      <c r="K42" s="57"/>
      <c r="L42" s="50"/>
      <c r="M42" s="50"/>
      <c r="N42" s="63"/>
      <c r="O42" s="37"/>
      <c r="P42" s="49"/>
      <c r="Q42" s="49"/>
      <c r="R42" s="63"/>
      <c r="S42" s="34"/>
      <c r="T42" s="49"/>
      <c r="U42" s="49"/>
      <c r="V42" s="63"/>
    </row>
    <row r="43" spans="1:22" ht="12.75" customHeight="1">
      <c r="A43" s="61">
        <v>29</v>
      </c>
      <c r="B43" s="148" t="s">
        <v>138</v>
      </c>
      <c r="C43" s="55">
        <f aca="true" t="shared" si="8" ref="C43:C65">G43+K43+O43+S43</f>
        <v>0.7</v>
      </c>
      <c r="D43" s="50">
        <f>H43+P43+L43+T43</f>
        <v>0.7</v>
      </c>
      <c r="E43" s="50">
        <f>I43+Q43+M43+U43</f>
        <v>-5.4</v>
      </c>
      <c r="F43" s="56"/>
      <c r="G43" s="57">
        <f>H43+J43</f>
        <v>0.7</v>
      </c>
      <c r="H43" s="55">
        <v>0.7</v>
      </c>
      <c r="I43" s="74">
        <v>-1.1</v>
      </c>
      <c r="J43" s="53"/>
      <c r="K43" s="34"/>
      <c r="L43" s="49"/>
      <c r="M43" s="49"/>
      <c r="N43" s="63"/>
      <c r="O43" s="37">
        <f aca="true" t="shared" si="9" ref="O43:O54">P43+R43</f>
        <v>0</v>
      </c>
      <c r="P43" s="50"/>
      <c r="Q43" s="50">
        <v>-4.3</v>
      </c>
      <c r="R43" s="53"/>
      <c r="S43" s="57"/>
      <c r="T43" s="50"/>
      <c r="U43" s="50"/>
      <c r="V43" s="53"/>
    </row>
    <row r="44" spans="1:22" ht="12.75" customHeight="1">
      <c r="A44" s="61">
        <v>30</v>
      </c>
      <c r="B44" s="148" t="s">
        <v>130</v>
      </c>
      <c r="C44" s="55">
        <f t="shared" si="8"/>
        <v>2.8</v>
      </c>
      <c r="D44" s="50">
        <f>H44+P44+L44+T44</f>
        <v>2.8</v>
      </c>
      <c r="E44" s="50"/>
      <c r="F44" s="56"/>
      <c r="G44" s="57">
        <f>H44+J44</f>
        <v>2.8</v>
      </c>
      <c r="H44" s="55">
        <v>2.8</v>
      </c>
      <c r="I44" s="74"/>
      <c r="J44" s="53"/>
      <c r="K44" s="34"/>
      <c r="L44" s="49"/>
      <c r="M44" s="49"/>
      <c r="N44" s="63"/>
      <c r="O44" s="37">
        <f t="shared" si="9"/>
        <v>0</v>
      </c>
      <c r="P44" s="50"/>
      <c r="Q44" s="50"/>
      <c r="R44" s="53"/>
      <c r="S44" s="57"/>
      <c r="T44" s="50"/>
      <c r="U44" s="50"/>
      <c r="V44" s="53"/>
    </row>
    <row r="45" spans="1:22" ht="12.75" customHeight="1">
      <c r="A45" s="61">
        <v>31</v>
      </c>
      <c r="B45" s="149" t="s">
        <v>231</v>
      </c>
      <c r="C45" s="55"/>
      <c r="D45" s="50"/>
      <c r="E45" s="50">
        <f>I45+Q45+M45+U45</f>
        <v>-1.2</v>
      </c>
      <c r="F45" s="56"/>
      <c r="G45" s="57"/>
      <c r="H45" s="55"/>
      <c r="I45" s="50">
        <v>-1.2</v>
      </c>
      <c r="J45" s="63"/>
      <c r="K45" s="34"/>
      <c r="L45" s="49"/>
      <c r="M45" s="49"/>
      <c r="N45" s="63"/>
      <c r="O45" s="37">
        <f t="shared" si="9"/>
        <v>0</v>
      </c>
      <c r="P45" s="50"/>
      <c r="Q45" s="50"/>
      <c r="R45" s="53"/>
      <c r="S45" s="57"/>
      <c r="T45" s="50"/>
      <c r="U45" s="50"/>
      <c r="V45" s="53"/>
    </row>
    <row r="46" spans="1:22" ht="12.75" customHeight="1">
      <c r="A46" s="61">
        <v>32</v>
      </c>
      <c r="B46" s="149" t="s">
        <v>140</v>
      </c>
      <c r="C46" s="55">
        <f t="shared" si="8"/>
        <v>0</v>
      </c>
      <c r="D46" s="50">
        <f>H46+P46+L46+T46</f>
        <v>-4.84</v>
      </c>
      <c r="E46" s="50">
        <f>I46+Q46+M46+U46</f>
        <v>-6</v>
      </c>
      <c r="F46" s="56">
        <f>J46+N46+R46+V46</f>
        <v>4.84</v>
      </c>
      <c r="G46" s="57">
        <f>H46+J46</f>
        <v>0</v>
      </c>
      <c r="H46" s="55"/>
      <c r="I46" s="50">
        <v>-5</v>
      </c>
      <c r="J46" s="63"/>
      <c r="K46" s="34"/>
      <c r="L46" s="49"/>
      <c r="M46" s="49"/>
      <c r="N46" s="63"/>
      <c r="O46" s="37">
        <f t="shared" si="9"/>
        <v>0</v>
      </c>
      <c r="P46" s="50">
        <v>-4.84</v>
      </c>
      <c r="Q46" s="50">
        <v>-1</v>
      </c>
      <c r="R46" s="53">
        <v>4.84</v>
      </c>
      <c r="S46" s="57"/>
      <c r="T46" s="50"/>
      <c r="U46" s="50"/>
      <c r="V46" s="53"/>
    </row>
    <row r="47" spans="1:22" ht="12.75" customHeight="1">
      <c r="A47" s="61">
        <v>33</v>
      </c>
      <c r="B47" s="148" t="s">
        <v>232</v>
      </c>
      <c r="C47" s="55">
        <f t="shared" si="8"/>
        <v>0</v>
      </c>
      <c r="D47" s="50">
        <f aca="true" t="shared" si="10" ref="D47:D55">H47+P47+L47+T47</f>
        <v>0</v>
      </c>
      <c r="E47" s="50">
        <f aca="true" t="shared" si="11" ref="E47:E64">I47+Q47+M47+U47</f>
        <v>1.5</v>
      </c>
      <c r="F47" s="56"/>
      <c r="G47" s="57">
        <f aca="true" t="shared" si="12" ref="G47:G52">H47+J47</f>
        <v>0</v>
      </c>
      <c r="H47" s="55"/>
      <c r="I47" s="50">
        <v>1.5</v>
      </c>
      <c r="J47" s="63"/>
      <c r="K47" s="34"/>
      <c r="L47" s="49"/>
      <c r="M47" s="49"/>
      <c r="N47" s="63"/>
      <c r="O47" s="37">
        <f t="shared" si="9"/>
        <v>0</v>
      </c>
      <c r="P47" s="50"/>
      <c r="Q47" s="50"/>
      <c r="R47" s="53"/>
      <c r="S47" s="57"/>
      <c r="T47" s="50"/>
      <c r="U47" s="50"/>
      <c r="V47" s="53"/>
    </row>
    <row r="48" spans="1:22" ht="12.75" customHeight="1">
      <c r="A48" s="61">
        <v>34</v>
      </c>
      <c r="B48" s="148" t="s">
        <v>233</v>
      </c>
      <c r="C48" s="55">
        <f t="shared" si="8"/>
        <v>0</v>
      </c>
      <c r="D48" s="50">
        <f t="shared" si="10"/>
        <v>0</v>
      </c>
      <c r="E48" s="50">
        <f t="shared" si="11"/>
        <v>-5.401</v>
      </c>
      <c r="F48" s="56"/>
      <c r="G48" s="57">
        <f t="shared" si="12"/>
        <v>0</v>
      </c>
      <c r="H48" s="55"/>
      <c r="I48" s="50">
        <v>-5.401</v>
      </c>
      <c r="J48" s="63"/>
      <c r="K48" s="34"/>
      <c r="L48" s="49"/>
      <c r="M48" s="49"/>
      <c r="N48" s="63"/>
      <c r="O48" s="37">
        <f t="shared" si="9"/>
        <v>0</v>
      </c>
      <c r="P48" s="50"/>
      <c r="Q48" s="50"/>
      <c r="R48" s="53"/>
      <c r="S48" s="57"/>
      <c r="T48" s="50"/>
      <c r="U48" s="50"/>
      <c r="V48" s="53"/>
    </row>
    <row r="49" spans="1:22" ht="12.75" customHeight="1">
      <c r="A49" s="61">
        <v>35</v>
      </c>
      <c r="B49" s="148" t="s">
        <v>234</v>
      </c>
      <c r="C49" s="55">
        <f t="shared" si="8"/>
        <v>0</v>
      </c>
      <c r="D49" s="50">
        <f t="shared" si="10"/>
        <v>0</v>
      </c>
      <c r="E49" s="50">
        <f t="shared" si="11"/>
        <v>-5.896</v>
      </c>
      <c r="F49" s="56"/>
      <c r="G49" s="57">
        <f t="shared" si="12"/>
        <v>0</v>
      </c>
      <c r="H49" s="55"/>
      <c r="I49" s="50">
        <v>-5.896</v>
      </c>
      <c r="J49" s="63"/>
      <c r="K49" s="34"/>
      <c r="L49" s="49"/>
      <c r="M49" s="49"/>
      <c r="N49" s="63"/>
      <c r="O49" s="37">
        <f t="shared" si="9"/>
        <v>0</v>
      </c>
      <c r="P49" s="50"/>
      <c r="Q49" s="50"/>
      <c r="R49" s="53"/>
      <c r="S49" s="57"/>
      <c r="T49" s="50"/>
      <c r="U49" s="50"/>
      <c r="V49" s="53"/>
    </row>
    <row r="50" spans="1:22" ht="12.75" customHeight="1">
      <c r="A50" s="61">
        <v>36</v>
      </c>
      <c r="B50" s="148" t="s">
        <v>235</v>
      </c>
      <c r="C50" s="55">
        <f t="shared" si="8"/>
        <v>1.5</v>
      </c>
      <c r="D50" s="50">
        <f t="shared" si="10"/>
        <v>1.5</v>
      </c>
      <c r="E50" s="50">
        <f t="shared" si="11"/>
        <v>0</v>
      </c>
      <c r="F50" s="56">
        <f>J50+N50+R50+V50</f>
        <v>0</v>
      </c>
      <c r="G50" s="57"/>
      <c r="H50" s="55"/>
      <c r="I50" s="50"/>
      <c r="J50" s="63"/>
      <c r="K50" s="34"/>
      <c r="L50" s="49"/>
      <c r="M50" s="49"/>
      <c r="N50" s="63"/>
      <c r="O50" s="37">
        <f t="shared" si="9"/>
        <v>0</v>
      </c>
      <c r="P50" s="50"/>
      <c r="Q50" s="50"/>
      <c r="R50" s="53"/>
      <c r="S50" s="57">
        <f>T50+V50</f>
        <v>1.5</v>
      </c>
      <c r="T50" s="50">
        <v>1.5</v>
      </c>
      <c r="U50" s="50"/>
      <c r="V50" s="53"/>
    </row>
    <row r="51" spans="1:22" ht="12.75" customHeight="1">
      <c r="A51" s="61">
        <v>37</v>
      </c>
      <c r="B51" s="148" t="s">
        <v>162</v>
      </c>
      <c r="C51" s="55">
        <f t="shared" si="8"/>
        <v>0</v>
      </c>
      <c r="D51" s="50">
        <f t="shared" si="10"/>
        <v>0</v>
      </c>
      <c r="E51" s="50">
        <f t="shared" si="11"/>
        <v>-5.4</v>
      </c>
      <c r="F51" s="56"/>
      <c r="G51" s="57">
        <f t="shared" si="12"/>
        <v>0</v>
      </c>
      <c r="H51" s="55"/>
      <c r="I51" s="50">
        <v>-1.1</v>
      </c>
      <c r="J51" s="53"/>
      <c r="K51" s="57"/>
      <c r="L51" s="50"/>
      <c r="M51" s="50"/>
      <c r="N51" s="53"/>
      <c r="O51" s="37">
        <f t="shared" si="9"/>
        <v>0</v>
      </c>
      <c r="P51" s="50"/>
      <c r="Q51" s="50">
        <v>-4.3</v>
      </c>
      <c r="R51" s="53"/>
      <c r="S51" s="57">
        <f>T51+V51</f>
        <v>0</v>
      </c>
      <c r="T51" s="50"/>
      <c r="U51" s="50"/>
      <c r="V51" s="53"/>
    </row>
    <row r="52" spans="1:22" ht="12.75" customHeight="1">
      <c r="A52" s="61">
        <v>38</v>
      </c>
      <c r="B52" s="148" t="s">
        <v>237</v>
      </c>
      <c r="C52" s="55">
        <f t="shared" si="8"/>
        <v>11</v>
      </c>
      <c r="D52" s="50">
        <f t="shared" si="10"/>
        <v>11</v>
      </c>
      <c r="E52" s="50"/>
      <c r="F52" s="56"/>
      <c r="G52" s="57">
        <f t="shared" si="12"/>
        <v>11</v>
      </c>
      <c r="H52" s="55">
        <v>11</v>
      </c>
      <c r="I52" s="50"/>
      <c r="J52" s="53"/>
      <c r="K52" s="57"/>
      <c r="L52" s="50"/>
      <c r="M52" s="50"/>
      <c r="N52" s="53"/>
      <c r="O52" s="37">
        <f t="shared" si="9"/>
        <v>0</v>
      </c>
      <c r="P52" s="50"/>
      <c r="Q52" s="50"/>
      <c r="R52" s="53"/>
      <c r="S52" s="57"/>
      <c r="T52" s="50"/>
      <c r="U52" s="50"/>
      <c r="V52" s="53"/>
    </row>
    <row r="53" spans="1:22" ht="12.75" customHeight="1">
      <c r="A53" s="61">
        <v>39</v>
      </c>
      <c r="B53" s="148" t="s">
        <v>166</v>
      </c>
      <c r="C53" s="55">
        <f t="shared" si="8"/>
        <v>0</v>
      </c>
      <c r="D53" s="50">
        <f t="shared" si="10"/>
        <v>0</v>
      </c>
      <c r="E53" s="50">
        <f t="shared" si="11"/>
        <v>-0.5449999999999999</v>
      </c>
      <c r="F53" s="56"/>
      <c r="G53" s="57">
        <f aca="true" t="shared" si="13" ref="G53:G59">H53+J53</f>
        <v>0</v>
      </c>
      <c r="H53" s="55"/>
      <c r="I53" s="50">
        <v>-0.71</v>
      </c>
      <c r="J53" s="63"/>
      <c r="K53" s="34"/>
      <c r="L53" s="49"/>
      <c r="M53" s="49"/>
      <c r="N53" s="63"/>
      <c r="O53" s="37">
        <f t="shared" si="9"/>
        <v>0</v>
      </c>
      <c r="P53" s="50"/>
      <c r="Q53" s="50">
        <v>0.165</v>
      </c>
      <c r="R53" s="53"/>
      <c r="S53" s="57"/>
      <c r="T53" s="50"/>
      <c r="U53" s="50"/>
      <c r="V53" s="53"/>
    </row>
    <row r="54" spans="1:22" ht="12.75" customHeight="1">
      <c r="A54" s="61">
        <v>40</v>
      </c>
      <c r="B54" s="148" t="s">
        <v>238</v>
      </c>
      <c r="C54" s="55">
        <f t="shared" si="8"/>
        <v>0</v>
      </c>
      <c r="D54" s="50">
        <f t="shared" si="10"/>
        <v>0</v>
      </c>
      <c r="E54" s="50">
        <f t="shared" si="11"/>
        <v>0.216</v>
      </c>
      <c r="F54" s="56"/>
      <c r="G54" s="57">
        <f t="shared" si="13"/>
        <v>0</v>
      </c>
      <c r="H54" s="55"/>
      <c r="I54" s="50">
        <v>0.216</v>
      </c>
      <c r="J54" s="63"/>
      <c r="K54" s="34"/>
      <c r="L54" s="49"/>
      <c r="M54" s="49"/>
      <c r="N54" s="63"/>
      <c r="O54" s="37">
        <f t="shared" si="9"/>
        <v>0</v>
      </c>
      <c r="P54" s="50"/>
      <c r="Q54" s="50"/>
      <c r="R54" s="53"/>
      <c r="S54" s="57"/>
      <c r="T54" s="50"/>
      <c r="U54" s="50"/>
      <c r="V54" s="53"/>
    </row>
    <row r="55" spans="1:22" ht="12.75" customHeight="1">
      <c r="A55" s="61">
        <v>41</v>
      </c>
      <c r="B55" s="148" t="s">
        <v>239</v>
      </c>
      <c r="C55" s="55">
        <f t="shared" si="8"/>
        <v>0</v>
      </c>
      <c r="D55" s="166">
        <f t="shared" si="10"/>
        <v>0</v>
      </c>
      <c r="E55" s="50">
        <f t="shared" si="11"/>
        <v>-0.216</v>
      </c>
      <c r="F55" s="56"/>
      <c r="G55" s="57">
        <f t="shared" si="13"/>
        <v>0</v>
      </c>
      <c r="H55" s="55"/>
      <c r="I55" s="50">
        <v>-0.216</v>
      </c>
      <c r="J55" s="63"/>
      <c r="K55" s="34"/>
      <c r="L55" s="49"/>
      <c r="M55" s="49"/>
      <c r="N55" s="63"/>
      <c r="O55" s="37"/>
      <c r="P55" s="50"/>
      <c r="Q55" s="50"/>
      <c r="R55" s="53"/>
      <c r="S55" s="57"/>
      <c r="T55" s="50"/>
      <c r="U55" s="50"/>
      <c r="V55" s="53"/>
    </row>
    <row r="56" spans="1:22" ht="12.75" customHeight="1">
      <c r="A56" s="61">
        <v>42</v>
      </c>
      <c r="B56" s="148" t="s">
        <v>169</v>
      </c>
      <c r="C56" s="92">
        <f t="shared" si="8"/>
        <v>0</v>
      </c>
      <c r="D56" s="152">
        <f>H56+L56+P56+T56</f>
        <v>0</v>
      </c>
      <c r="E56" s="55">
        <f t="shared" si="11"/>
        <v>-6.6000000000000005</v>
      </c>
      <c r="F56" s="56">
        <f>J56+N56+R56+V56</f>
        <v>0</v>
      </c>
      <c r="G56" s="57">
        <f t="shared" si="13"/>
        <v>0</v>
      </c>
      <c r="H56" s="55"/>
      <c r="I56" s="50">
        <v>-1.2</v>
      </c>
      <c r="J56" s="63"/>
      <c r="K56" s="34"/>
      <c r="L56" s="49"/>
      <c r="M56" s="49"/>
      <c r="N56" s="63"/>
      <c r="O56" s="37">
        <f>P56+R56</f>
        <v>0</v>
      </c>
      <c r="P56" s="50"/>
      <c r="Q56" s="50">
        <v>-5.4</v>
      </c>
      <c r="R56" s="53"/>
      <c r="S56" s="57">
        <f>T56+V56</f>
        <v>0</v>
      </c>
      <c r="T56" s="50"/>
      <c r="U56" s="50"/>
      <c r="V56" s="53"/>
    </row>
    <row r="57" spans="1:22" ht="12.75" customHeight="1">
      <c r="A57" s="61">
        <v>43</v>
      </c>
      <c r="B57" s="148" t="s">
        <v>240</v>
      </c>
      <c r="C57" s="55">
        <f t="shared" si="8"/>
        <v>0</v>
      </c>
      <c r="D57" s="160">
        <f aca="true" t="shared" si="14" ref="D57:E63">H57+P57+L57+T57</f>
        <v>-1.45</v>
      </c>
      <c r="E57" s="50">
        <f t="shared" si="11"/>
        <v>-3.065</v>
      </c>
      <c r="F57" s="56">
        <f>J57+N57+R57+V57</f>
        <v>1.45</v>
      </c>
      <c r="G57" s="57">
        <f t="shared" si="13"/>
        <v>0</v>
      </c>
      <c r="H57" s="55"/>
      <c r="I57" s="50">
        <v>-0.392</v>
      </c>
      <c r="J57" s="53"/>
      <c r="K57" s="57"/>
      <c r="L57" s="295"/>
      <c r="M57" s="295"/>
      <c r="N57" s="337"/>
      <c r="O57" s="37">
        <f>P57+R57</f>
        <v>0</v>
      </c>
      <c r="P57" s="50">
        <v>-1.45</v>
      </c>
      <c r="Q57" s="50">
        <v>-2.673</v>
      </c>
      <c r="R57" s="53">
        <v>1.45</v>
      </c>
      <c r="S57" s="57"/>
      <c r="T57" s="50"/>
      <c r="U57" s="50"/>
      <c r="V57" s="53"/>
    </row>
    <row r="58" spans="1:22" ht="12.75" customHeight="1">
      <c r="A58" s="61">
        <v>44</v>
      </c>
      <c r="B58" s="148" t="s">
        <v>241</v>
      </c>
      <c r="C58" s="55">
        <f t="shared" si="8"/>
        <v>18.852</v>
      </c>
      <c r="D58" s="50">
        <f t="shared" si="14"/>
        <v>8.189</v>
      </c>
      <c r="E58" s="50">
        <f t="shared" si="11"/>
        <v>-9</v>
      </c>
      <c r="F58" s="156">
        <f>J58+N58+R58+V58</f>
        <v>10.663</v>
      </c>
      <c r="G58" s="57">
        <f t="shared" si="13"/>
        <v>18.852</v>
      </c>
      <c r="H58" s="55">
        <v>18.852</v>
      </c>
      <c r="I58" s="50"/>
      <c r="J58" s="63"/>
      <c r="K58" s="34"/>
      <c r="L58" s="49"/>
      <c r="M58" s="49"/>
      <c r="N58" s="63"/>
      <c r="O58" s="37">
        <f>P58+R58</f>
        <v>0</v>
      </c>
      <c r="P58" s="50">
        <v>-10.663</v>
      </c>
      <c r="Q58" s="50">
        <v>-9</v>
      </c>
      <c r="R58" s="337">
        <v>10.663</v>
      </c>
      <c r="S58" s="57">
        <f>T58+V58</f>
        <v>0</v>
      </c>
      <c r="T58" s="50"/>
      <c r="U58" s="50"/>
      <c r="V58" s="53"/>
    </row>
    <row r="59" spans="1:22" ht="12.75" customHeight="1">
      <c r="A59" s="61">
        <v>45</v>
      </c>
      <c r="B59" s="148" t="s">
        <v>171</v>
      </c>
      <c r="C59" s="55">
        <f t="shared" si="8"/>
        <v>0.95</v>
      </c>
      <c r="D59" s="50">
        <f t="shared" si="14"/>
        <v>0.95</v>
      </c>
      <c r="E59" s="50">
        <f t="shared" si="11"/>
        <v>0</v>
      </c>
      <c r="F59" s="56"/>
      <c r="G59" s="57">
        <f t="shared" si="13"/>
        <v>0.95</v>
      </c>
      <c r="H59" s="55">
        <v>0.95</v>
      </c>
      <c r="I59" s="50"/>
      <c r="J59" s="53"/>
      <c r="K59" s="57"/>
      <c r="L59" s="50"/>
      <c r="M59" s="50"/>
      <c r="N59" s="53"/>
      <c r="O59" s="37">
        <f>P59+R59</f>
        <v>0</v>
      </c>
      <c r="P59" s="50"/>
      <c r="Q59" s="50"/>
      <c r="R59" s="53"/>
      <c r="S59" s="57">
        <f>T59+V59</f>
        <v>0</v>
      </c>
      <c r="T59" s="50"/>
      <c r="U59" s="50"/>
      <c r="V59" s="53"/>
    </row>
    <row r="60" spans="1:22" ht="12.75" customHeight="1">
      <c r="A60" s="61">
        <v>46</v>
      </c>
      <c r="B60" s="149" t="s">
        <v>243</v>
      </c>
      <c r="C60" s="55">
        <f t="shared" si="8"/>
        <v>2.542</v>
      </c>
      <c r="D60" s="50">
        <f t="shared" si="14"/>
        <v>2.542</v>
      </c>
      <c r="E60" s="50">
        <f t="shared" si="11"/>
        <v>0</v>
      </c>
      <c r="F60" s="56"/>
      <c r="G60" s="57">
        <f>H60+J60</f>
        <v>2.542</v>
      </c>
      <c r="H60" s="55">
        <v>2.542</v>
      </c>
      <c r="I60" s="50"/>
      <c r="J60" s="53"/>
      <c r="K60" s="57"/>
      <c r="L60" s="50"/>
      <c r="M60" s="50"/>
      <c r="N60" s="53"/>
      <c r="O60" s="37"/>
      <c r="P60" s="50"/>
      <c r="Q60" s="50"/>
      <c r="R60" s="53"/>
      <c r="S60" s="57">
        <f>T60+V60</f>
        <v>0</v>
      </c>
      <c r="T60" s="50"/>
      <c r="U60" s="50"/>
      <c r="V60" s="53"/>
    </row>
    <row r="61" spans="1:22" s="404" customFormat="1" ht="12.75" customHeight="1">
      <c r="A61" s="61">
        <v>47</v>
      </c>
      <c r="B61" s="150" t="s">
        <v>348</v>
      </c>
      <c r="C61" s="55">
        <f t="shared" si="8"/>
        <v>0.348</v>
      </c>
      <c r="D61" s="50">
        <f t="shared" si="14"/>
        <v>0.348</v>
      </c>
      <c r="E61" s="50">
        <f t="shared" si="14"/>
        <v>0.266</v>
      </c>
      <c r="F61" s="71"/>
      <c r="G61" s="72">
        <f>H61+J61</f>
        <v>0.348</v>
      </c>
      <c r="H61" s="66">
        <v>0.348</v>
      </c>
      <c r="I61" s="166">
        <v>0.266</v>
      </c>
      <c r="J61" s="102"/>
      <c r="K61" s="72"/>
      <c r="L61" s="166"/>
      <c r="M61" s="166"/>
      <c r="N61" s="102"/>
      <c r="O61" s="37"/>
      <c r="P61" s="50"/>
      <c r="Q61" s="50"/>
      <c r="R61" s="53"/>
      <c r="S61" s="72"/>
      <c r="T61" s="166"/>
      <c r="U61" s="166"/>
      <c r="V61" s="102"/>
    </row>
    <row r="62" spans="1:22" ht="12.75" customHeight="1">
      <c r="A62" s="61">
        <v>48</v>
      </c>
      <c r="B62" s="338" t="s">
        <v>173</v>
      </c>
      <c r="C62" s="55">
        <f>G62+K62+O62+S62</f>
        <v>0</v>
      </c>
      <c r="D62" s="50">
        <f t="shared" si="14"/>
        <v>0</v>
      </c>
      <c r="E62" s="50">
        <f t="shared" si="11"/>
        <v>-0.2</v>
      </c>
      <c r="F62" s="71"/>
      <c r="G62" s="72">
        <f>H62+J62</f>
        <v>0</v>
      </c>
      <c r="H62" s="66"/>
      <c r="I62" s="65">
        <v>-0.2</v>
      </c>
      <c r="J62" s="70"/>
      <c r="K62" s="72"/>
      <c r="L62" s="65"/>
      <c r="M62" s="65"/>
      <c r="N62" s="70"/>
      <c r="O62" s="37"/>
      <c r="P62" s="50"/>
      <c r="Q62" s="50"/>
      <c r="R62" s="53"/>
      <c r="S62" s="72"/>
      <c r="T62" s="65"/>
      <c r="U62" s="65"/>
      <c r="V62" s="102"/>
    </row>
    <row r="63" spans="1:22" ht="13.5" customHeight="1" thickBot="1">
      <c r="A63" s="61">
        <v>49</v>
      </c>
      <c r="B63" s="336" t="s">
        <v>302</v>
      </c>
      <c r="C63" s="141">
        <f t="shared" si="8"/>
        <v>3.481</v>
      </c>
      <c r="D63" s="80">
        <f t="shared" si="14"/>
        <v>3.481</v>
      </c>
      <c r="E63" s="50">
        <f t="shared" si="11"/>
        <v>2</v>
      </c>
      <c r="F63" s="103"/>
      <c r="G63" s="72">
        <f>H63+J63</f>
        <v>3.481</v>
      </c>
      <c r="H63" s="66">
        <f>1.481+2</f>
        <v>3.481</v>
      </c>
      <c r="I63" s="65">
        <v>2</v>
      </c>
      <c r="J63" s="70"/>
      <c r="K63" s="68"/>
      <c r="L63" s="69"/>
      <c r="M63" s="65"/>
      <c r="N63" s="70"/>
      <c r="O63" s="104"/>
      <c r="P63" s="65"/>
      <c r="Q63" s="65"/>
      <c r="R63" s="102"/>
      <c r="S63" s="72">
        <f>T63+V63</f>
        <v>0</v>
      </c>
      <c r="T63" s="65"/>
      <c r="U63" s="65"/>
      <c r="V63" s="102"/>
    </row>
    <row r="64" spans="1:22" ht="45.75" customHeight="1" thickBot="1">
      <c r="A64" s="23">
        <v>50</v>
      </c>
      <c r="B64" s="121" t="s">
        <v>244</v>
      </c>
      <c r="C64" s="24">
        <f t="shared" si="8"/>
        <v>0.29999999999999993</v>
      </c>
      <c r="D64" s="26">
        <f>H64+L64+P64+T64</f>
        <v>3.3</v>
      </c>
      <c r="E64" s="26">
        <f t="shared" si="11"/>
        <v>-1.045</v>
      </c>
      <c r="F64" s="87">
        <f>J64+R64+N64+V64</f>
        <v>-3</v>
      </c>
      <c r="G64" s="24">
        <f>SUM(G65:G69)</f>
        <v>0.29999999999999993</v>
      </c>
      <c r="H64" s="26">
        <f>SUM(H65:H69)</f>
        <v>0.29999999999999993</v>
      </c>
      <c r="I64" s="26">
        <f>SUM(I65:I69)</f>
        <v>-4.045</v>
      </c>
      <c r="J64" s="28">
        <f>SUM(J65:J69)</f>
        <v>0</v>
      </c>
      <c r="K64" s="29"/>
      <c r="L64" s="26"/>
      <c r="M64" s="26"/>
      <c r="N64" s="28"/>
      <c r="O64" s="24"/>
      <c r="P64" s="26"/>
      <c r="Q64" s="26"/>
      <c r="R64" s="28"/>
      <c r="S64" s="24">
        <f>SUM(S65:S69)</f>
        <v>0</v>
      </c>
      <c r="T64" s="26">
        <f>SUM(T65:T69)</f>
        <v>3</v>
      </c>
      <c r="U64" s="26">
        <v>3</v>
      </c>
      <c r="V64" s="28">
        <v>-3</v>
      </c>
    </row>
    <row r="65" spans="1:22" ht="25.5" customHeight="1" thickBot="1">
      <c r="A65" s="61">
        <v>51</v>
      </c>
      <c r="B65" s="62" t="s">
        <v>226</v>
      </c>
      <c r="C65" s="24">
        <f t="shared" si="8"/>
        <v>2.7</v>
      </c>
      <c r="D65" s="26">
        <f>H65+L65+P65+T65</f>
        <v>2.7</v>
      </c>
      <c r="E65" s="50">
        <f>I65+Q65+M65+U65</f>
        <v>-0.77</v>
      </c>
      <c r="F65" s="71"/>
      <c r="G65" s="72">
        <f>H65</f>
        <v>2.7</v>
      </c>
      <c r="H65" s="50">
        <v>2.7</v>
      </c>
      <c r="I65" s="50">
        <v>-0.77</v>
      </c>
      <c r="J65" s="53"/>
      <c r="K65" s="55"/>
      <c r="L65" s="50"/>
      <c r="M65" s="50"/>
      <c r="N65" s="56"/>
      <c r="O65" s="68"/>
      <c r="P65" s="69"/>
      <c r="Q65" s="69"/>
      <c r="R65" s="70"/>
      <c r="S65" s="57"/>
      <c r="T65" s="50"/>
      <c r="U65" s="50"/>
      <c r="V65" s="53"/>
    </row>
    <row r="66" spans="1:22" s="650" customFormat="1" ht="15.75" customHeight="1">
      <c r="A66" s="117"/>
      <c r="B66" s="106" t="s">
        <v>60</v>
      </c>
      <c r="C66" s="107"/>
      <c r="D66" s="50">
        <f>T66</f>
        <v>3</v>
      </c>
      <c r="E66" s="50">
        <f>I66+Q66+M66+U66</f>
        <v>4.525</v>
      </c>
      <c r="F66" s="71">
        <f>V66</f>
        <v>-3</v>
      </c>
      <c r="G66" s="72"/>
      <c r="H66" s="50"/>
      <c r="I66" s="50">
        <v>1.525</v>
      </c>
      <c r="J66" s="53"/>
      <c r="K66" s="55"/>
      <c r="L66" s="50"/>
      <c r="M66" s="50"/>
      <c r="N66" s="156"/>
      <c r="O66" s="68"/>
      <c r="P66" s="69"/>
      <c r="Q66" s="69"/>
      <c r="R66" s="70"/>
      <c r="S66" s="57"/>
      <c r="T66" s="105">
        <v>3</v>
      </c>
      <c r="U66" s="105">
        <v>3</v>
      </c>
      <c r="V66" s="658">
        <v>-3</v>
      </c>
    </row>
    <row r="67" spans="1:22" ht="12.75" customHeight="1">
      <c r="A67" s="45">
        <v>52</v>
      </c>
      <c r="B67" s="106" t="s">
        <v>108</v>
      </c>
      <c r="C67" s="107">
        <f aca="true" t="shared" si="15" ref="C67:D70">G67+K67+O67+S67</f>
        <v>0.9</v>
      </c>
      <c r="D67" s="50">
        <f t="shared" si="15"/>
        <v>0.9</v>
      </c>
      <c r="E67" s="55">
        <f>I67+Q67+M67+U67</f>
        <v>-0.6</v>
      </c>
      <c r="F67" s="56"/>
      <c r="G67" s="57">
        <f aca="true" t="shared" si="16" ref="G67:G81">H67+J67</f>
        <v>0.9</v>
      </c>
      <c r="H67" s="50">
        <v>0.9</v>
      </c>
      <c r="I67" s="50">
        <v>-0.6</v>
      </c>
      <c r="J67" s="53"/>
      <c r="K67" s="55"/>
      <c r="L67" s="50"/>
      <c r="M67" s="50"/>
      <c r="N67" s="56"/>
      <c r="O67" s="34"/>
      <c r="P67" s="49"/>
      <c r="Q67" s="49"/>
      <c r="R67" s="63"/>
      <c r="S67" s="57"/>
      <c r="T67" s="50"/>
      <c r="U67" s="50"/>
      <c r="V67" s="53"/>
    </row>
    <row r="68" spans="1:22" s="480" customFormat="1" ht="12.75" customHeight="1">
      <c r="A68" s="241">
        <v>53</v>
      </c>
      <c r="B68" s="470" t="s">
        <v>110</v>
      </c>
      <c r="C68" s="152">
        <f t="shared" si="15"/>
        <v>-4.2</v>
      </c>
      <c r="D68" s="55">
        <f t="shared" si="15"/>
        <v>-4.2</v>
      </c>
      <c r="E68" s="66">
        <f>I68+Q68+M68+U68</f>
        <v>-4.2</v>
      </c>
      <c r="F68" s="71"/>
      <c r="G68" s="57">
        <f t="shared" si="16"/>
        <v>-4.2</v>
      </c>
      <c r="H68" s="166">
        <v>-4.2</v>
      </c>
      <c r="I68" s="166">
        <v>-4.2</v>
      </c>
      <c r="J68" s="102"/>
      <c r="K68" s="55"/>
      <c r="L68" s="50"/>
      <c r="M68" s="50"/>
      <c r="N68" s="156"/>
      <c r="O68" s="68"/>
      <c r="P68" s="69"/>
      <c r="Q68" s="69"/>
      <c r="R68" s="70"/>
      <c r="S68" s="72"/>
      <c r="T68" s="166"/>
      <c r="U68" s="166"/>
      <c r="V68" s="102"/>
    </row>
    <row r="69" spans="1:22" ht="13.5" customHeight="1" thickBot="1">
      <c r="A69" s="45">
        <v>54</v>
      </c>
      <c r="B69" s="78" t="s">
        <v>214</v>
      </c>
      <c r="C69" s="479">
        <f t="shared" si="15"/>
        <v>0.9</v>
      </c>
      <c r="D69" s="65">
        <f t="shared" si="15"/>
        <v>0.9</v>
      </c>
      <c r="E69" s="66">
        <f>I69+M69+Q69+U69</f>
        <v>0</v>
      </c>
      <c r="F69" s="71"/>
      <c r="G69" s="79">
        <f t="shared" si="16"/>
        <v>0.9</v>
      </c>
      <c r="H69" s="80">
        <v>0.9</v>
      </c>
      <c r="I69" s="80"/>
      <c r="J69" s="81"/>
      <c r="K69" s="55"/>
      <c r="L69" s="50"/>
      <c r="M69" s="50"/>
      <c r="N69" s="56"/>
      <c r="O69" s="82"/>
      <c r="P69" s="84"/>
      <c r="Q69" s="84"/>
      <c r="R69" s="85"/>
      <c r="S69" s="72">
        <f>T69</f>
        <v>0</v>
      </c>
      <c r="T69" s="166"/>
      <c r="U69" s="166"/>
      <c r="V69" s="102"/>
    </row>
    <row r="70" spans="1:22" ht="45.75" customHeight="1" thickBot="1">
      <c r="A70" s="23">
        <v>55</v>
      </c>
      <c r="B70" s="108" t="s">
        <v>249</v>
      </c>
      <c r="C70" s="24">
        <f t="shared" si="15"/>
        <v>-49.817</v>
      </c>
      <c r="D70" s="26">
        <f>H70+L70+P70+T70</f>
        <v>-49.817</v>
      </c>
      <c r="E70" s="26">
        <f>I70+Q70+M70+U70</f>
        <v>-0.529</v>
      </c>
      <c r="F70" s="28"/>
      <c r="G70" s="104">
        <f t="shared" si="16"/>
        <v>-49.817</v>
      </c>
      <c r="H70" s="109">
        <f>H71+H82+H89+H88</f>
        <v>-49.817</v>
      </c>
      <c r="I70" s="109"/>
      <c r="J70" s="109"/>
      <c r="K70" s="24">
        <f>L70+N70</f>
        <v>0</v>
      </c>
      <c r="L70" s="26">
        <f>L71+SUM(L84:L90)</f>
        <v>0</v>
      </c>
      <c r="M70" s="26">
        <f>M71+SUM(M84:M90)</f>
        <v>-0.529</v>
      </c>
      <c r="N70" s="26"/>
      <c r="O70" s="110"/>
      <c r="P70" s="111"/>
      <c r="Q70" s="111"/>
      <c r="R70" s="458"/>
      <c r="S70" s="183"/>
      <c r="T70" s="184"/>
      <c r="U70" s="196"/>
      <c r="V70" s="444"/>
    </row>
    <row r="71" spans="1:22" ht="12.75" customHeight="1">
      <c r="A71" s="33">
        <v>56</v>
      </c>
      <c r="B71" s="113" t="s">
        <v>203</v>
      </c>
      <c r="C71" s="20">
        <f aca="true" t="shared" si="17" ref="C71:C82">G71+K71+O71+S71</f>
        <v>-51.577</v>
      </c>
      <c r="D71" s="90">
        <f>H71+P71+L71+T71</f>
        <v>-51.577</v>
      </c>
      <c r="E71" s="90"/>
      <c r="F71" s="93"/>
      <c r="G71" s="20">
        <f t="shared" si="16"/>
        <v>-51.577</v>
      </c>
      <c r="H71" s="21">
        <f>SUM(H72:H81)</f>
        <v>-51.577</v>
      </c>
      <c r="I71" s="21"/>
      <c r="J71" s="22"/>
      <c r="K71" s="20">
        <f>SUM(K72:K81)</f>
        <v>0</v>
      </c>
      <c r="L71" s="21">
        <f>SUM(L72:L81)</f>
        <v>0</v>
      </c>
      <c r="M71" s="21"/>
      <c r="N71" s="22"/>
      <c r="O71" s="20"/>
      <c r="P71" s="90"/>
      <c r="Q71" s="90"/>
      <c r="R71" s="93"/>
      <c r="S71" s="36"/>
      <c r="T71" s="160"/>
      <c r="U71" s="160"/>
      <c r="V71" s="42"/>
    </row>
    <row r="72" spans="1:22" ht="12.75" customHeight="1">
      <c r="A72" s="45">
        <v>57</v>
      </c>
      <c r="B72" s="114" t="s">
        <v>250</v>
      </c>
      <c r="C72" s="34">
        <f t="shared" si="17"/>
        <v>-18.88</v>
      </c>
      <c r="D72" s="49">
        <f aca="true" t="shared" si="18" ref="D72:D82">H72+P72+L72+T72</f>
        <v>-18.88</v>
      </c>
      <c r="E72" s="49"/>
      <c r="F72" s="53"/>
      <c r="G72" s="34">
        <f t="shared" si="16"/>
        <v>-18.88</v>
      </c>
      <c r="H72" s="35">
        <v>-18.88</v>
      </c>
      <c r="I72" s="50"/>
      <c r="J72" s="53"/>
      <c r="K72" s="57"/>
      <c r="L72" s="50"/>
      <c r="M72" s="50"/>
      <c r="N72" s="53"/>
      <c r="O72" s="57"/>
      <c r="P72" s="50"/>
      <c r="Q72" s="50"/>
      <c r="R72" s="53"/>
      <c r="S72" s="57"/>
      <c r="T72" s="50"/>
      <c r="U72" s="50"/>
      <c r="V72" s="53"/>
    </row>
    <row r="73" spans="1:22" ht="12.75" customHeight="1">
      <c r="A73" s="45">
        <v>58</v>
      </c>
      <c r="B73" s="114" t="s">
        <v>211</v>
      </c>
      <c r="C73" s="34">
        <f t="shared" si="17"/>
        <v>0.704</v>
      </c>
      <c r="D73" s="49">
        <f t="shared" si="18"/>
        <v>0.704</v>
      </c>
      <c r="E73" s="49"/>
      <c r="F73" s="53"/>
      <c r="G73" s="34">
        <f t="shared" si="16"/>
        <v>0.704</v>
      </c>
      <c r="H73" s="35">
        <v>0.704</v>
      </c>
      <c r="I73" s="50"/>
      <c r="J73" s="53"/>
      <c r="K73" s="57"/>
      <c r="L73" s="50"/>
      <c r="M73" s="50"/>
      <c r="N73" s="53"/>
      <c r="O73" s="57"/>
      <c r="P73" s="50"/>
      <c r="Q73" s="50"/>
      <c r="R73" s="53"/>
      <c r="S73" s="57"/>
      <c r="T73" s="50"/>
      <c r="U73" s="50"/>
      <c r="V73" s="53"/>
    </row>
    <row r="74" spans="1:22" ht="12.75" customHeight="1">
      <c r="A74" s="45">
        <v>59</v>
      </c>
      <c r="B74" s="114" t="s">
        <v>212</v>
      </c>
      <c r="C74" s="34">
        <f t="shared" si="17"/>
        <v>-6.754</v>
      </c>
      <c r="D74" s="49">
        <f t="shared" si="18"/>
        <v>-6.754</v>
      </c>
      <c r="E74" s="49"/>
      <c r="F74" s="53"/>
      <c r="G74" s="34">
        <f t="shared" si="16"/>
        <v>-6.754</v>
      </c>
      <c r="H74" s="35">
        <v>-6.754</v>
      </c>
      <c r="I74" s="50"/>
      <c r="J74" s="53"/>
      <c r="K74" s="57"/>
      <c r="L74" s="50"/>
      <c r="M74" s="50"/>
      <c r="N74" s="53"/>
      <c r="O74" s="57"/>
      <c r="P74" s="50"/>
      <c r="Q74" s="50"/>
      <c r="R74" s="53"/>
      <c r="S74" s="57"/>
      <c r="T74" s="50"/>
      <c r="U74" s="50"/>
      <c r="V74" s="53"/>
    </row>
    <row r="75" spans="1:22" ht="12.75" customHeight="1">
      <c r="A75" s="45">
        <v>60</v>
      </c>
      <c r="B75" s="114" t="s">
        <v>213</v>
      </c>
      <c r="C75" s="34">
        <f t="shared" si="17"/>
        <v>-0.777</v>
      </c>
      <c r="D75" s="49">
        <f t="shared" si="18"/>
        <v>-0.777</v>
      </c>
      <c r="E75" s="49"/>
      <c r="F75" s="53"/>
      <c r="G75" s="34">
        <f t="shared" si="16"/>
        <v>-0.777</v>
      </c>
      <c r="H75" s="35">
        <v>-0.777</v>
      </c>
      <c r="I75" s="50"/>
      <c r="J75" s="53"/>
      <c r="K75" s="57"/>
      <c r="L75" s="50"/>
      <c r="M75" s="50"/>
      <c r="N75" s="53"/>
      <c r="O75" s="57"/>
      <c r="P75" s="50"/>
      <c r="Q75" s="50"/>
      <c r="R75" s="53"/>
      <c r="S75" s="57"/>
      <c r="T75" s="50"/>
      <c r="U75" s="50"/>
      <c r="V75" s="53"/>
    </row>
    <row r="76" spans="1:22" ht="12.75" customHeight="1">
      <c r="A76" s="45">
        <v>61</v>
      </c>
      <c r="B76" s="114" t="s">
        <v>355</v>
      </c>
      <c r="C76" s="34">
        <f t="shared" si="17"/>
        <v>-0.412</v>
      </c>
      <c r="D76" s="49">
        <f t="shared" si="18"/>
        <v>-0.412</v>
      </c>
      <c r="E76" s="49"/>
      <c r="F76" s="53"/>
      <c r="G76" s="34">
        <f t="shared" si="16"/>
        <v>-0.412</v>
      </c>
      <c r="H76" s="35">
        <v>-0.412</v>
      </c>
      <c r="I76" s="50"/>
      <c r="J76" s="53"/>
      <c r="K76" s="57"/>
      <c r="L76" s="50"/>
      <c r="M76" s="50"/>
      <c r="N76" s="53"/>
      <c r="O76" s="57"/>
      <c r="P76" s="50"/>
      <c r="Q76" s="50"/>
      <c r="R76" s="53"/>
      <c r="S76" s="57"/>
      <c r="T76" s="50"/>
      <c r="U76" s="50"/>
      <c r="V76" s="53"/>
    </row>
    <row r="77" spans="1:22" ht="12.75" customHeight="1">
      <c r="A77" s="45">
        <v>62</v>
      </c>
      <c r="B77" s="116" t="s">
        <v>356</v>
      </c>
      <c r="C77" s="34">
        <f t="shared" si="17"/>
        <v>-1</v>
      </c>
      <c r="D77" s="49">
        <f t="shared" si="18"/>
        <v>-1</v>
      </c>
      <c r="E77" s="49"/>
      <c r="F77" s="63"/>
      <c r="G77" s="34">
        <f t="shared" si="16"/>
        <v>-1</v>
      </c>
      <c r="H77" s="35">
        <v>-1</v>
      </c>
      <c r="I77" s="50"/>
      <c r="J77" s="53"/>
      <c r="K77" s="34">
        <f>L77+N77</f>
        <v>0</v>
      </c>
      <c r="L77" s="49"/>
      <c r="M77" s="50"/>
      <c r="N77" s="53"/>
      <c r="O77" s="57"/>
      <c r="P77" s="50"/>
      <c r="Q77" s="50"/>
      <c r="R77" s="53"/>
      <c r="S77" s="57"/>
      <c r="T77" s="50"/>
      <c r="U77" s="50"/>
      <c r="V77" s="53"/>
    </row>
    <row r="78" spans="1:22" s="650" customFormat="1" ht="12.75" customHeight="1">
      <c r="A78" s="117"/>
      <c r="B78" s="506" t="s">
        <v>443</v>
      </c>
      <c r="C78" s="34">
        <f t="shared" si="17"/>
        <v>-3.5</v>
      </c>
      <c r="D78" s="49">
        <f t="shared" si="18"/>
        <v>-3.5</v>
      </c>
      <c r="E78" s="49"/>
      <c r="F78" s="63"/>
      <c r="G78" s="34">
        <f t="shared" si="16"/>
        <v>-3.5</v>
      </c>
      <c r="H78" s="119">
        <v>-3.5</v>
      </c>
      <c r="I78" s="166"/>
      <c r="J78" s="102"/>
      <c r="K78" s="34"/>
      <c r="L78" s="49"/>
      <c r="M78" s="50"/>
      <c r="N78" s="53"/>
      <c r="O78" s="57"/>
      <c r="P78" s="50"/>
      <c r="Q78" s="50"/>
      <c r="R78" s="53"/>
      <c r="S78" s="57"/>
      <c r="T78" s="50"/>
      <c r="U78" s="50"/>
      <c r="V78" s="53"/>
    </row>
    <row r="79" spans="1:22" s="650" customFormat="1" ht="12.75" customHeight="1">
      <c r="A79" s="117"/>
      <c r="B79" s="506" t="s">
        <v>445</v>
      </c>
      <c r="C79" s="34">
        <f t="shared" si="17"/>
        <v>-15</v>
      </c>
      <c r="D79" s="49">
        <f t="shared" si="18"/>
        <v>-15</v>
      </c>
      <c r="E79" s="49"/>
      <c r="F79" s="63"/>
      <c r="G79" s="34">
        <f t="shared" si="16"/>
        <v>-15</v>
      </c>
      <c r="H79" s="119">
        <v>-15</v>
      </c>
      <c r="I79" s="166"/>
      <c r="J79" s="102"/>
      <c r="K79" s="34"/>
      <c r="L79" s="49"/>
      <c r="M79" s="50"/>
      <c r="N79" s="53"/>
      <c r="O79" s="57"/>
      <c r="P79" s="50"/>
      <c r="Q79" s="50"/>
      <c r="R79" s="53"/>
      <c r="S79" s="57"/>
      <c r="T79" s="50"/>
      <c r="U79" s="50"/>
      <c r="V79" s="53"/>
    </row>
    <row r="80" spans="1:22" ht="12.75" customHeight="1">
      <c r="A80" s="117">
        <v>63</v>
      </c>
      <c r="B80" s="116" t="s">
        <v>357</v>
      </c>
      <c r="C80" s="34">
        <f t="shared" si="17"/>
        <v>-5.747</v>
      </c>
      <c r="D80" s="49">
        <f t="shared" si="18"/>
        <v>-5.747</v>
      </c>
      <c r="E80" s="49"/>
      <c r="F80" s="63"/>
      <c r="G80" s="34">
        <f t="shared" si="16"/>
        <v>-5.747</v>
      </c>
      <c r="H80" s="119">
        <v>-5.747</v>
      </c>
      <c r="I80" s="65"/>
      <c r="J80" s="102"/>
      <c r="K80" s="34">
        <f>L80+N80</f>
        <v>0</v>
      </c>
      <c r="L80" s="49"/>
      <c r="M80" s="50"/>
      <c r="N80" s="53"/>
      <c r="O80" s="57"/>
      <c r="P80" s="50"/>
      <c r="Q80" s="50"/>
      <c r="R80" s="53"/>
      <c r="S80" s="57"/>
      <c r="T80" s="50"/>
      <c r="U80" s="50"/>
      <c r="V80" s="53"/>
    </row>
    <row r="81" spans="1:22" ht="27" customHeight="1">
      <c r="A81" s="117">
        <v>64</v>
      </c>
      <c r="B81" s="182" t="s">
        <v>360</v>
      </c>
      <c r="C81" s="34">
        <f t="shared" si="17"/>
        <v>-0.211</v>
      </c>
      <c r="D81" s="49">
        <f t="shared" si="18"/>
        <v>-0.211</v>
      </c>
      <c r="E81" s="49"/>
      <c r="F81" s="63"/>
      <c r="G81" s="34">
        <f t="shared" si="16"/>
        <v>-0.211</v>
      </c>
      <c r="H81" s="119">
        <v>-0.211</v>
      </c>
      <c r="I81" s="65"/>
      <c r="J81" s="102"/>
      <c r="K81" s="34">
        <f>L81+N81</f>
        <v>0</v>
      </c>
      <c r="L81" s="49"/>
      <c r="M81" s="50"/>
      <c r="N81" s="53"/>
      <c r="O81" s="57"/>
      <c r="P81" s="50"/>
      <c r="Q81" s="50"/>
      <c r="R81" s="53"/>
      <c r="S81" s="57"/>
      <c r="T81" s="50"/>
      <c r="U81" s="50"/>
      <c r="V81" s="53"/>
    </row>
    <row r="82" spans="1:22" ht="12.75" customHeight="1">
      <c r="A82" s="117">
        <v>65</v>
      </c>
      <c r="B82" s="120" t="s">
        <v>28</v>
      </c>
      <c r="C82" s="57">
        <f t="shared" si="17"/>
        <v>1.2</v>
      </c>
      <c r="D82" s="50">
        <f t="shared" si="18"/>
        <v>1.2</v>
      </c>
      <c r="E82" s="50"/>
      <c r="F82" s="53"/>
      <c r="G82" s="52">
        <f>G83</f>
        <v>1.2</v>
      </c>
      <c r="H82" s="152">
        <f>H83</f>
        <v>1.2</v>
      </c>
      <c r="I82" s="66"/>
      <c r="J82" s="102"/>
      <c r="K82" s="34"/>
      <c r="L82" s="49"/>
      <c r="M82" s="50"/>
      <c r="N82" s="53"/>
      <c r="O82" s="57"/>
      <c r="P82" s="50"/>
      <c r="Q82" s="50"/>
      <c r="R82" s="53"/>
      <c r="S82" s="57"/>
      <c r="T82" s="50"/>
      <c r="U82" s="50"/>
      <c r="V82" s="53"/>
    </row>
    <row r="83" spans="1:22" ht="12.75" customHeight="1">
      <c r="A83" s="117">
        <v>66</v>
      </c>
      <c r="B83" s="116" t="s">
        <v>216</v>
      </c>
      <c r="C83" s="34">
        <f aca="true" t="shared" si="19" ref="C83:C113">G83+K83+O83+S83</f>
        <v>1.2</v>
      </c>
      <c r="D83" s="49">
        <f aca="true" t="shared" si="20" ref="D83:E90">H83+P83+L83+T83</f>
        <v>1.2</v>
      </c>
      <c r="E83" s="49"/>
      <c r="F83" s="63"/>
      <c r="G83" s="34">
        <f aca="true" t="shared" si="21" ref="G83:G93">H83+J83</f>
        <v>1.2</v>
      </c>
      <c r="H83" s="496">
        <v>1.2</v>
      </c>
      <c r="I83" s="65"/>
      <c r="J83" s="102"/>
      <c r="K83" s="34"/>
      <c r="L83" s="49"/>
      <c r="M83" s="50"/>
      <c r="N83" s="53"/>
      <c r="O83" s="57"/>
      <c r="P83" s="50"/>
      <c r="Q83" s="50"/>
      <c r="R83" s="53"/>
      <c r="S83" s="57"/>
      <c r="T83" s="50"/>
      <c r="U83" s="50"/>
      <c r="V83" s="53"/>
    </row>
    <row r="84" spans="1:22" ht="12.75" customHeight="1">
      <c r="A84" s="117">
        <v>67</v>
      </c>
      <c r="B84" s="120" t="s">
        <v>86</v>
      </c>
      <c r="C84" s="57">
        <f t="shared" si="19"/>
        <v>-0.66</v>
      </c>
      <c r="D84" s="50">
        <f t="shared" si="20"/>
        <v>-0.66</v>
      </c>
      <c r="E84" s="50">
        <f aca="true" t="shared" si="22" ref="E84:E90">I84+Q84+M84+U84</f>
        <v>0</v>
      </c>
      <c r="F84" s="53"/>
      <c r="G84" s="34">
        <f t="shared" si="21"/>
        <v>0</v>
      </c>
      <c r="H84" s="66"/>
      <c r="I84" s="65"/>
      <c r="J84" s="102"/>
      <c r="K84" s="57">
        <f aca="true" t="shared" si="23" ref="K84:K90">L84+N84</f>
        <v>-0.66</v>
      </c>
      <c r="L84" s="50">
        <v>-0.66</v>
      </c>
      <c r="M84" s="50"/>
      <c r="N84" s="53"/>
      <c r="O84" s="57"/>
      <c r="P84" s="50"/>
      <c r="Q84" s="50"/>
      <c r="R84" s="53"/>
      <c r="S84" s="57"/>
      <c r="T84" s="50"/>
      <c r="U84" s="50"/>
      <c r="V84" s="53"/>
    </row>
    <row r="85" spans="1:22" ht="12.75" customHeight="1">
      <c r="A85" s="117">
        <v>68</v>
      </c>
      <c r="B85" s="120" t="s">
        <v>93</v>
      </c>
      <c r="C85" s="57">
        <f t="shared" si="19"/>
        <v>-0.912</v>
      </c>
      <c r="D85" s="50">
        <f t="shared" si="20"/>
        <v>-0.912</v>
      </c>
      <c r="E85" s="50">
        <f t="shared" si="22"/>
        <v>0</v>
      </c>
      <c r="F85" s="53"/>
      <c r="G85" s="34">
        <f t="shared" si="21"/>
        <v>0</v>
      </c>
      <c r="H85" s="66"/>
      <c r="I85" s="65"/>
      <c r="J85" s="102"/>
      <c r="K85" s="57">
        <f t="shared" si="23"/>
        <v>-0.912</v>
      </c>
      <c r="L85" s="50">
        <v>-0.912</v>
      </c>
      <c r="M85" s="50"/>
      <c r="N85" s="53"/>
      <c r="O85" s="57"/>
      <c r="P85" s="50"/>
      <c r="Q85" s="50"/>
      <c r="R85" s="53"/>
      <c r="S85" s="57"/>
      <c r="T85" s="50"/>
      <c r="U85" s="50"/>
      <c r="V85" s="53"/>
    </row>
    <row r="86" spans="1:22" ht="12.75" customHeight="1">
      <c r="A86" s="117">
        <v>69</v>
      </c>
      <c r="B86" s="120" t="s">
        <v>100</v>
      </c>
      <c r="C86" s="57">
        <f t="shared" si="19"/>
        <v>1.216</v>
      </c>
      <c r="D86" s="50">
        <f t="shared" si="20"/>
        <v>1.216</v>
      </c>
      <c r="E86" s="50">
        <f t="shared" si="22"/>
        <v>0</v>
      </c>
      <c r="F86" s="53"/>
      <c r="G86" s="34">
        <f t="shared" si="21"/>
        <v>0</v>
      </c>
      <c r="H86" s="66"/>
      <c r="I86" s="65"/>
      <c r="J86" s="102"/>
      <c r="K86" s="57">
        <f t="shared" si="23"/>
        <v>1.216</v>
      </c>
      <c r="L86" s="50">
        <v>1.216</v>
      </c>
      <c r="M86" s="50"/>
      <c r="N86" s="53"/>
      <c r="O86" s="57"/>
      <c r="P86" s="50"/>
      <c r="Q86" s="50"/>
      <c r="R86" s="53"/>
      <c r="S86" s="57"/>
      <c r="T86" s="50"/>
      <c r="U86" s="50"/>
      <c r="V86" s="53"/>
    </row>
    <row r="87" spans="1:22" ht="12.75" customHeight="1">
      <c r="A87" s="117">
        <v>70</v>
      </c>
      <c r="B87" s="120" t="s">
        <v>105</v>
      </c>
      <c r="C87" s="57">
        <f t="shared" si="19"/>
        <v>-1</v>
      </c>
      <c r="D87" s="50">
        <f t="shared" si="20"/>
        <v>-1</v>
      </c>
      <c r="E87" s="50">
        <f t="shared" si="22"/>
        <v>0</v>
      </c>
      <c r="F87" s="53"/>
      <c r="G87" s="34">
        <f t="shared" si="21"/>
        <v>0</v>
      </c>
      <c r="H87" s="66"/>
      <c r="I87" s="65"/>
      <c r="J87" s="102"/>
      <c r="K87" s="57">
        <f t="shared" si="23"/>
        <v>-1</v>
      </c>
      <c r="L87" s="50">
        <v>-1</v>
      </c>
      <c r="M87" s="50"/>
      <c r="N87" s="53"/>
      <c r="O87" s="57"/>
      <c r="P87" s="50"/>
      <c r="Q87" s="50"/>
      <c r="R87" s="53"/>
      <c r="S87" s="57"/>
      <c r="T87" s="50"/>
      <c r="U87" s="50"/>
      <c r="V87" s="53"/>
    </row>
    <row r="88" spans="1:22" ht="12.75" customHeight="1">
      <c r="A88" s="117">
        <v>71</v>
      </c>
      <c r="B88" s="120" t="s">
        <v>108</v>
      </c>
      <c r="C88" s="57">
        <f t="shared" si="19"/>
        <v>-0.2</v>
      </c>
      <c r="D88" s="50">
        <f t="shared" si="20"/>
        <v>-1.2</v>
      </c>
      <c r="E88" s="50">
        <f t="shared" si="22"/>
        <v>0</v>
      </c>
      <c r="F88" s="53"/>
      <c r="G88" s="57">
        <f t="shared" si="21"/>
        <v>-0.2</v>
      </c>
      <c r="H88" s="66">
        <v>-0.2</v>
      </c>
      <c r="I88" s="66"/>
      <c r="J88" s="102"/>
      <c r="K88" s="57"/>
      <c r="L88" s="50">
        <v>-1</v>
      </c>
      <c r="M88" s="50"/>
      <c r="N88" s="53"/>
      <c r="O88" s="57"/>
      <c r="P88" s="50"/>
      <c r="Q88" s="50"/>
      <c r="R88" s="53"/>
      <c r="S88" s="57"/>
      <c r="T88" s="50"/>
      <c r="U88" s="50"/>
      <c r="V88" s="53"/>
    </row>
    <row r="89" spans="1:22" s="480" customFormat="1" ht="12.75" customHeight="1">
      <c r="A89" s="440">
        <v>72</v>
      </c>
      <c r="B89" s="470" t="s">
        <v>110</v>
      </c>
      <c r="C89" s="57">
        <f t="shared" si="19"/>
        <v>0.76</v>
      </c>
      <c r="D89" s="50">
        <f t="shared" si="20"/>
        <v>0.76</v>
      </c>
      <c r="E89" s="50">
        <f t="shared" si="20"/>
        <v>-0.529</v>
      </c>
      <c r="F89" s="102"/>
      <c r="G89" s="57">
        <f t="shared" si="21"/>
        <v>0.76</v>
      </c>
      <c r="H89" s="66">
        <v>0.76</v>
      </c>
      <c r="I89" s="166"/>
      <c r="J89" s="102"/>
      <c r="K89" s="72"/>
      <c r="L89" s="166"/>
      <c r="M89" s="166">
        <v>-0.529</v>
      </c>
      <c r="N89" s="102"/>
      <c r="O89" s="72"/>
      <c r="P89" s="166"/>
      <c r="Q89" s="166"/>
      <c r="R89" s="102"/>
      <c r="S89" s="72"/>
      <c r="T89" s="166"/>
      <c r="U89" s="166"/>
      <c r="V89" s="102"/>
    </row>
    <row r="90" spans="1:22" ht="12.75" customHeight="1" thickBot="1">
      <c r="A90" s="440">
        <v>73</v>
      </c>
      <c r="B90" s="101" t="s">
        <v>257</v>
      </c>
      <c r="C90" s="72">
        <f t="shared" si="19"/>
        <v>2.356</v>
      </c>
      <c r="D90" s="166">
        <f t="shared" si="20"/>
        <v>2.356</v>
      </c>
      <c r="E90" s="166">
        <f t="shared" si="22"/>
        <v>0</v>
      </c>
      <c r="F90" s="70"/>
      <c r="G90" s="72">
        <f t="shared" si="21"/>
        <v>0</v>
      </c>
      <c r="H90" s="66"/>
      <c r="I90" s="65"/>
      <c r="J90" s="102"/>
      <c r="K90" s="72">
        <f t="shared" si="23"/>
        <v>2.356</v>
      </c>
      <c r="L90" s="166">
        <v>2.356</v>
      </c>
      <c r="M90" s="166"/>
      <c r="N90" s="102"/>
      <c r="O90" s="72"/>
      <c r="P90" s="166"/>
      <c r="Q90" s="166"/>
      <c r="R90" s="102"/>
      <c r="S90" s="72"/>
      <c r="T90" s="166"/>
      <c r="U90" s="166"/>
      <c r="V90" s="102"/>
    </row>
    <row r="91" spans="1:22" ht="30.75" customHeight="1" thickBot="1">
      <c r="A91" s="174">
        <v>74</v>
      </c>
      <c r="B91" s="442" t="s">
        <v>258</v>
      </c>
      <c r="C91" s="349">
        <f t="shared" si="19"/>
        <v>89.92200000000001</v>
      </c>
      <c r="D91" s="135">
        <f>H91+L91+P91+T91</f>
        <v>34.792</v>
      </c>
      <c r="E91" s="135">
        <f>I91+M91+Q91+U91</f>
        <v>-6.535</v>
      </c>
      <c r="F91" s="175">
        <f>J91+N91+R91+V91</f>
        <v>55.13</v>
      </c>
      <c r="G91" s="196">
        <f t="shared" si="21"/>
        <v>90.522</v>
      </c>
      <c r="H91" s="135">
        <f>H92+SUM(H100:H105)+H98</f>
        <v>38.192</v>
      </c>
      <c r="I91" s="135">
        <f>I92+SUM(I100:I105)+I99</f>
        <v>-6.535</v>
      </c>
      <c r="J91" s="443">
        <f>J92+SUM(J100:J105)</f>
        <v>52.330000000000005</v>
      </c>
      <c r="K91" s="349">
        <f>K92+SUM(K100:K105)</f>
        <v>0</v>
      </c>
      <c r="L91" s="135">
        <f>L92</f>
        <v>-7.8</v>
      </c>
      <c r="M91" s="135"/>
      <c r="N91" s="175">
        <f>N92+SUM(N100:N105)</f>
        <v>7.8</v>
      </c>
      <c r="O91" s="196"/>
      <c r="P91" s="135"/>
      <c r="Q91" s="135"/>
      <c r="R91" s="443"/>
      <c r="S91" s="349">
        <f>S105</f>
        <v>-0.5999999999999996</v>
      </c>
      <c r="T91" s="135">
        <f>T105</f>
        <v>4.4</v>
      </c>
      <c r="U91" s="135">
        <f>U92+SUM(U100:U105)</f>
        <v>0</v>
      </c>
      <c r="V91" s="444">
        <f>V105</f>
        <v>-5</v>
      </c>
    </row>
    <row r="92" spans="1:22" ht="12.75" customHeight="1" thickBot="1">
      <c r="A92" s="124">
        <v>75</v>
      </c>
      <c r="B92" s="556" t="s">
        <v>259</v>
      </c>
      <c r="C92" s="557">
        <f t="shared" si="19"/>
        <v>89.672</v>
      </c>
      <c r="D92" s="558">
        <f>H92+P92+L92+T92</f>
        <v>29.541999999999998</v>
      </c>
      <c r="E92" s="558"/>
      <c r="F92" s="559">
        <f>J92+N92+R92+V92</f>
        <v>60.13</v>
      </c>
      <c r="G92" s="37">
        <f t="shared" si="21"/>
        <v>89.672</v>
      </c>
      <c r="H92" s="160">
        <f>H93+H95+H94+H96</f>
        <v>37.342</v>
      </c>
      <c r="I92" s="160"/>
      <c r="J92" s="160">
        <f>J93+J95+J94</f>
        <v>52.330000000000005</v>
      </c>
      <c r="K92" s="36"/>
      <c r="L92" s="160">
        <f>L97</f>
        <v>-7.8</v>
      </c>
      <c r="M92" s="160"/>
      <c r="N92" s="42">
        <f>N97</f>
        <v>7.8</v>
      </c>
      <c r="O92" s="125"/>
      <c r="P92" s="151"/>
      <c r="Q92" s="151"/>
      <c r="R92" s="154"/>
      <c r="S92" s="407"/>
      <c r="T92" s="151"/>
      <c r="U92" s="151"/>
      <c r="V92" s="441"/>
    </row>
    <row r="93" spans="1:22" ht="12.75" customHeight="1" thickBot="1">
      <c r="A93" s="61">
        <v>76</v>
      </c>
      <c r="B93" s="553" t="s">
        <v>260</v>
      </c>
      <c r="C93" s="162">
        <f t="shared" si="19"/>
        <v>46</v>
      </c>
      <c r="D93" s="49">
        <f>H93+P93+L93+T93</f>
        <v>-6.475</v>
      </c>
      <c r="E93" s="49"/>
      <c r="F93" s="657">
        <f>J93+N93+R93+V93</f>
        <v>52.475</v>
      </c>
      <c r="G93" s="35">
        <f t="shared" si="21"/>
        <v>46</v>
      </c>
      <c r="H93" s="345">
        <v>-6.475</v>
      </c>
      <c r="I93" s="49"/>
      <c r="J93" s="63">
        <v>52.475</v>
      </c>
      <c r="K93" s="34"/>
      <c r="L93" s="49"/>
      <c r="M93" s="49"/>
      <c r="N93" s="63"/>
      <c r="O93" s="34"/>
      <c r="P93" s="49"/>
      <c r="Q93" s="49"/>
      <c r="R93" s="155"/>
      <c r="S93" s="162"/>
      <c r="T93" s="49"/>
      <c r="U93" s="49"/>
      <c r="V93" s="159"/>
    </row>
    <row r="94" spans="1:22" s="561" customFormat="1" ht="12.75" customHeight="1" thickBot="1">
      <c r="A94" s="61">
        <v>78</v>
      </c>
      <c r="B94" s="86" t="s">
        <v>366</v>
      </c>
      <c r="C94" s="162">
        <f t="shared" si="19"/>
        <v>0</v>
      </c>
      <c r="D94" s="49">
        <f aca="true" t="shared" si="24" ref="D94:D107">H94+P94+L94+T94</f>
        <v>0.845</v>
      </c>
      <c r="E94" s="49"/>
      <c r="F94" s="657">
        <f>J94+N94+R94+V94</f>
        <v>-0.845</v>
      </c>
      <c r="G94" s="154">
        <f aca="true" t="shared" si="25" ref="G94:G105">H94+J94</f>
        <v>0</v>
      </c>
      <c r="H94" s="49">
        <v>0.845</v>
      </c>
      <c r="I94" s="49"/>
      <c r="J94" s="63">
        <v>-0.845</v>
      </c>
      <c r="K94" s="36"/>
      <c r="L94" s="49"/>
      <c r="M94" s="49"/>
      <c r="N94" s="63"/>
      <c r="O94" s="34"/>
      <c r="P94" s="49"/>
      <c r="Q94" s="49"/>
      <c r="R94" s="155"/>
      <c r="S94" s="162"/>
      <c r="T94" s="49"/>
      <c r="U94" s="49"/>
      <c r="V94" s="159"/>
    </row>
    <row r="95" spans="1:22" s="417" customFormat="1" ht="12.75" customHeight="1">
      <c r="A95" s="61">
        <v>79</v>
      </c>
      <c r="B95" s="469" t="s">
        <v>359</v>
      </c>
      <c r="C95" s="162">
        <f t="shared" si="19"/>
        <v>0</v>
      </c>
      <c r="D95" s="49">
        <f>H95+P95+L95+T95</f>
        <v>-0.7</v>
      </c>
      <c r="E95" s="49"/>
      <c r="F95" s="657">
        <f>J95+N95+R95+V95</f>
        <v>0.7</v>
      </c>
      <c r="G95" s="154">
        <f t="shared" si="25"/>
        <v>0</v>
      </c>
      <c r="H95" s="49">
        <v>-0.7</v>
      </c>
      <c r="I95" s="49"/>
      <c r="J95" s="63">
        <v>0.7</v>
      </c>
      <c r="K95" s="36"/>
      <c r="L95" s="49"/>
      <c r="M95" s="49"/>
      <c r="N95" s="63"/>
      <c r="O95" s="34"/>
      <c r="P95" s="49"/>
      <c r="Q95" s="49"/>
      <c r="R95" s="155"/>
      <c r="S95" s="162"/>
      <c r="T95" s="49"/>
      <c r="U95" s="49"/>
      <c r="V95" s="159"/>
    </row>
    <row r="96" spans="1:22" s="650" customFormat="1" ht="12.75" customHeight="1">
      <c r="A96" s="61"/>
      <c r="B96" s="86" t="s">
        <v>446</v>
      </c>
      <c r="C96" s="162">
        <f t="shared" si="19"/>
        <v>43.672</v>
      </c>
      <c r="D96" s="49">
        <f>H96+P96+L96+T96</f>
        <v>43.672</v>
      </c>
      <c r="E96" s="49"/>
      <c r="F96" s="159"/>
      <c r="G96" s="154">
        <f t="shared" si="25"/>
        <v>43.672</v>
      </c>
      <c r="H96" s="49">
        <v>43.672</v>
      </c>
      <c r="I96" s="49"/>
      <c r="J96" s="63"/>
      <c r="K96" s="36"/>
      <c r="L96" s="49"/>
      <c r="M96" s="49"/>
      <c r="N96" s="63"/>
      <c r="O96" s="34"/>
      <c r="P96" s="49"/>
      <c r="Q96" s="49"/>
      <c r="R96" s="155"/>
      <c r="S96" s="162"/>
      <c r="T96" s="49"/>
      <c r="U96" s="49"/>
      <c r="V96" s="159"/>
    </row>
    <row r="97" spans="1:22" s="342" customFormat="1" ht="12.75" customHeight="1">
      <c r="A97" s="61">
        <v>80</v>
      </c>
      <c r="B97" s="469" t="s">
        <v>304</v>
      </c>
      <c r="C97" s="162">
        <f t="shared" si="19"/>
        <v>0</v>
      </c>
      <c r="D97" s="49">
        <f t="shared" si="24"/>
        <v>-7.8</v>
      </c>
      <c r="E97" s="49"/>
      <c r="F97" s="159">
        <f>J97+N97+R97+V97</f>
        <v>7.8</v>
      </c>
      <c r="G97" s="154">
        <f t="shared" si="25"/>
        <v>0</v>
      </c>
      <c r="H97" s="49"/>
      <c r="I97" s="49"/>
      <c r="J97" s="63"/>
      <c r="K97" s="36"/>
      <c r="L97" s="49">
        <v>-7.8</v>
      </c>
      <c r="M97" s="49"/>
      <c r="N97" s="63">
        <v>7.8</v>
      </c>
      <c r="O97" s="34"/>
      <c r="P97" s="49"/>
      <c r="Q97" s="49"/>
      <c r="R97" s="155"/>
      <c r="S97" s="162"/>
      <c r="T97" s="49"/>
      <c r="U97" s="49"/>
      <c r="V97" s="159"/>
    </row>
    <row r="98" spans="1:22" s="480" customFormat="1" ht="12.75" customHeight="1">
      <c r="A98" s="61">
        <v>81</v>
      </c>
      <c r="B98" s="495" t="s">
        <v>93</v>
      </c>
      <c r="C98" s="163">
        <f t="shared" si="19"/>
        <v>1.2</v>
      </c>
      <c r="D98" s="50">
        <f t="shared" si="24"/>
        <v>1.2</v>
      </c>
      <c r="E98" s="50"/>
      <c r="F98" s="164"/>
      <c r="G98" s="153">
        <f t="shared" si="25"/>
        <v>1.2</v>
      </c>
      <c r="H98" s="50">
        <v>1.2</v>
      </c>
      <c r="I98" s="49"/>
      <c r="J98" s="63"/>
      <c r="K98" s="36"/>
      <c r="L98" s="49"/>
      <c r="M98" s="49"/>
      <c r="N98" s="63"/>
      <c r="O98" s="34"/>
      <c r="P98" s="49"/>
      <c r="Q98" s="49"/>
      <c r="R98" s="155"/>
      <c r="S98" s="162"/>
      <c r="T98" s="49"/>
      <c r="U98" s="49"/>
      <c r="V98" s="159"/>
    </row>
    <row r="99" spans="1:22" s="480" customFormat="1" ht="12.75" customHeight="1">
      <c r="A99" s="61">
        <v>82</v>
      </c>
      <c r="B99" s="470" t="s">
        <v>100</v>
      </c>
      <c r="C99" s="555"/>
      <c r="D99" s="49"/>
      <c r="E99" s="50">
        <f>I99+Q99+M99+U99</f>
        <v>-0.4</v>
      </c>
      <c r="F99" s="159"/>
      <c r="G99" s="154"/>
      <c r="H99" s="49"/>
      <c r="I99" s="50">
        <v>-0.4</v>
      </c>
      <c r="J99" s="63"/>
      <c r="K99" s="36"/>
      <c r="L99" s="49"/>
      <c r="M99" s="49"/>
      <c r="N99" s="63"/>
      <c r="O99" s="34"/>
      <c r="P99" s="49"/>
      <c r="Q99" s="49"/>
      <c r="R99" s="155"/>
      <c r="S99" s="162"/>
      <c r="T99" s="49"/>
      <c r="U99" s="49"/>
      <c r="V99" s="159"/>
    </row>
    <row r="100" spans="1:22" ht="12.75" customHeight="1">
      <c r="A100" s="61">
        <v>83</v>
      </c>
      <c r="B100" s="494" t="s">
        <v>105</v>
      </c>
      <c r="C100" s="165"/>
      <c r="D100" s="166"/>
      <c r="E100" s="50">
        <f>I100+Q100+M100+U100</f>
        <v>0.334</v>
      </c>
      <c r="F100" s="164"/>
      <c r="G100" s="55"/>
      <c r="H100" s="50"/>
      <c r="I100" s="50">
        <v>0.334</v>
      </c>
      <c r="J100" s="63"/>
      <c r="K100" s="34"/>
      <c r="L100" s="49"/>
      <c r="M100" s="49"/>
      <c r="N100" s="63"/>
      <c r="O100" s="34"/>
      <c r="P100" s="49"/>
      <c r="Q100" s="49"/>
      <c r="R100" s="155"/>
      <c r="S100" s="162"/>
      <c r="T100" s="49"/>
      <c r="U100" s="49"/>
      <c r="V100" s="159"/>
    </row>
    <row r="101" spans="1:22" s="480" customFormat="1" ht="12.75" customHeight="1">
      <c r="A101" s="61">
        <v>84</v>
      </c>
      <c r="B101" s="495" t="s">
        <v>108</v>
      </c>
      <c r="C101" s="171"/>
      <c r="D101" s="152"/>
      <c r="E101" s="50">
        <f>I101+Q101+M101+U101</f>
        <v>-3.2</v>
      </c>
      <c r="F101" s="164"/>
      <c r="G101" s="55"/>
      <c r="H101" s="50"/>
      <c r="I101" s="50">
        <v>-3.2</v>
      </c>
      <c r="J101" s="63"/>
      <c r="K101" s="34"/>
      <c r="L101" s="49"/>
      <c r="M101" s="49"/>
      <c r="N101" s="63"/>
      <c r="O101" s="34"/>
      <c r="P101" s="49"/>
      <c r="Q101" s="49"/>
      <c r="R101" s="155"/>
      <c r="S101" s="162"/>
      <c r="T101" s="49"/>
      <c r="U101" s="49"/>
      <c r="V101" s="159"/>
    </row>
    <row r="102" spans="1:22" s="480" customFormat="1" ht="12.75" customHeight="1">
      <c r="A102" s="61">
        <v>85</v>
      </c>
      <c r="B102" s="470" t="s">
        <v>110</v>
      </c>
      <c r="C102" s="171"/>
      <c r="D102" s="37"/>
      <c r="E102" s="50">
        <f>I102+Q102+M102+U102</f>
        <v>-3.189</v>
      </c>
      <c r="F102" s="164"/>
      <c r="G102" s="55"/>
      <c r="H102" s="50"/>
      <c r="I102" s="50">
        <v>-3.189</v>
      </c>
      <c r="J102" s="63"/>
      <c r="K102" s="34"/>
      <c r="L102" s="49"/>
      <c r="M102" s="49"/>
      <c r="N102" s="63"/>
      <c r="O102" s="34"/>
      <c r="P102" s="49"/>
      <c r="Q102" s="49"/>
      <c r="R102" s="155"/>
      <c r="S102" s="162"/>
      <c r="T102" s="49"/>
      <c r="U102" s="49"/>
      <c r="V102" s="159"/>
    </row>
    <row r="103" spans="1:22" ht="12.75" customHeight="1">
      <c r="A103" s="61">
        <v>86</v>
      </c>
      <c r="B103" s="470" t="s">
        <v>112</v>
      </c>
      <c r="C103" s="405">
        <f t="shared" si="19"/>
        <v>-0.35</v>
      </c>
      <c r="D103" s="50">
        <f t="shared" si="24"/>
        <v>-0.35</v>
      </c>
      <c r="E103" s="50"/>
      <c r="F103" s="164"/>
      <c r="G103" s="55">
        <f t="shared" si="25"/>
        <v>-0.35</v>
      </c>
      <c r="H103" s="50">
        <v>-0.35</v>
      </c>
      <c r="I103" s="50"/>
      <c r="J103" s="63"/>
      <c r="K103" s="34"/>
      <c r="L103" s="49"/>
      <c r="M103" s="49"/>
      <c r="N103" s="63"/>
      <c r="O103" s="34"/>
      <c r="P103" s="49"/>
      <c r="Q103" s="49"/>
      <c r="R103" s="155"/>
      <c r="S103" s="162"/>
      <c r="T103" s="49"/>
      <c r="U103" s="49"/>
      <c r="V103" s="159"/>
    </row>
    <row r="104" spans="1:22" ht="12.75" customHeight="1">
      <c r="A104" s="61">
        <v>87</v>
      </c>
      <c r="B104" s="494" t="s">
        <v>257</v>
      </c>
      <c r="C104" s="163"/>
      <c r="D104" s="50"/>
      <c r="E104" s="50">
        <f>I104+Q104+M104+U104</f>
        <v>-0.08</v>
      </c>
      <c r="F104" s="164"/>
      <c r="G104" s="55"/>
      <c r="H104" s="50"/>
      <c r="I104" s="50">
        <v>-0.08</v>
      </c>
      <c r="J104" s="63"/>
      <c r="K104" s="34"/>
      <c r="L104" s="49"/>
      <c r="M104" s="49"/>
      <c r="N104" s="63"/>
      <c r="O104" s="34"/>
      <c r="P104" s="49"/>
      <c r="Q104" s="49"/>
      <c r="R104" s="155"/>
      <c r="S104" s="162"/>
      <c r="T104" s="49"/>
      <c r="U104" s="49"/>
      <c r="V104" s="159"/>
    </row>
    <row r="105" spans="1:22" ht="13.5" customHeight="1" thickBot="1">
      <c r="A105" s="64">
        <v>88</v>
      </c>
      <c r="B105" s="554" t="s">
        <v>261</v>
      </c>
      <c r="C105" s="168">
        <f t="shared" si="19"/>
        <v>-0.5999999999999996</v>
      </c>
      <c r="D105" s="169">
        <f t="shared" si="24"/>
        <v>4.4</v>
      </c>
      <c r="E105" s="169"/>
      <c r="F105" s="181">
        <f>J105+R105+N105+V105</f>
        <v>-5</v>
      </c>
      <c r="G105" s="66">
        <f t="shared" si="25"/>
        <v>0</v>
      </c>
      <c r="H105" s="126"/>
      <c r="I105" s="65"/>
      <c r="J105" s="70"/>
      <c r="K105" s="68"/>
      <c r="L105" s="69"/>
      <c r="M105" s="69"/>
      <c r="N105" s="70"/>
      <c r="O105" s="68"/>
      <c r="P105" s="69"/>
      <c r="Q105" s="69"/>
      <c r="R105" s="67"/>
      <c r="S105" s="168">
        <f>T105+V105</f>
        <v>-0.5999999999999996</v>
      </c>
      <c r="T105" s="169">
        <v>4.4</v>
      </c>
      <c r="U105" s="169"/>
      <c r="V105" s="181">
        <v>-5</v>
      </c>
    </row>
    <row r="106" spans="1:22" ht="30.75" customHeight="1" thickBot="1">
      <c r="A106" s="303">
        <v>89</v>
      </c>
      <c r="B106" s="298" t="s">
        <v>262</v>
      </c>
      <c r="C106" s="176">
        <f t="shared" si="19"/>
        <v>29.1</v>
      </c>
      <c r="D106" s="135">
        <f t="shared" si="24"/>
        <v>23.11</v>
      </c>
      <c r="E106" s="135"/>
      <c r="F106" s="135">
        <f>J106+R106+N106+V106</f>
        <v>5.99</v>
      </c>
      <c r="G106" s="299">
        <f>G107+G111</f>
        <v>29.1</v>
      </c>
      <c r="H106" s="300">
        <f>H107+H111+H109</f>
        <v>23.11</v>
      </c>
      <c r="I106" s="300"/>
      <c r="J106" s="300">
        <f>J107+J111+J109</f>
        <v>5.99</v>
      </c>
      <c r="K106" s="178"/>
      <c r="L106" s="179"/>
      <c r="M106" s="179"/>
      <c r="N106" s="177"/>
      <c r="O106" s="178"/>
      <c r="P106" s="179"/>
      <c r="Q106" s="179"/>
      <c r="R106" s="177"/>
      <c r="S106" s="104"/>
      <c r="T106" s="109"/>
      <c r="U106" s="109"/>
      <c r="V106" s="122"/>
    </row>
    <row r="107" spans="1:22" ht="12.75" customHeight="1">
      <c r="A107" s="304">
        <v>90</v>
      </c>
      <c r="B107" s="309" t="s">
        <v>28</v>
      </c>
      <c r="C107" s="104">
        <f t="shared" si="19"/>
        <v>21</v>
      </c>
      <c r="D107" s="123">
        <f t="shared" si="24"/>
        <v>21</v>
      </c>
      <c r="E107" s="446"/>
      <c r="F107" s="479"/>
      <c r="G107" s="319">
        <f>G108</f>
        <v>21</v>
      </c>
      <c r="H107" s="320">
        <f>H108</f>
        <v>21</v>
      </c>
      <c r="I107" s="320"/>
      <c r="J107" s="329"/>
      <c r="K107" s="301"/>
      <c r="L107" s="302"/>
      <c r="M107" s="302"/>
      <c r="N107" s="136"/>
      <c r="O107" s="301"/>
      <c r="P107" s="302"/>
      <c r="Q107" s="302"/>
      <c r="R107" s="136"/>
      <c r="S107" s="319"/>
      <c r="T107" s="320"/>
      <c r="U107" s="320"/>
      <c r="V107" s="333"/>
    </row>
    <row r="108" spans="1:22" ht="12.75" customHeight="1">
      <c r="A108" s="305">
        <v>91</v>
      </c>
      <c r="B108" s="310" t="s">
        <v>218</v>
      </c>
      <c r="C108" s="119">
        <f t="shared" si="19"/>
        <v>21</v>
      </c>
      <c r="D108" s="67">
        <f aca="true" t="shared" si="26" ref="D108:D113">H108+L108+P108+T108</f>
        <v>21</v>
      </c>
      <c r="E108" s="67"/>
      <c r="F108" s="67"/>
      <c r="G108" s="321">
        <f>H108+J108</f>
        <v>21</v>
      </c>
      <c r="H108" s="318">
        <v>21</v>
      </c>
      <c r="I108" s="152"/>
      <c r="J108" s="325"/>
      <c r="K108" s="321"/>
      <c r="L108" s="297"/>
      <c r="M108" s="297"/>
      <c r="N108" s="325"/>
      <c r="O108" s="321"/>
      <c r="P108" s="297"/>
      <c r="Q108" s="297"/>
      <c r="R108" s="325"/>
      <c r="S108" s="171"/>
      <c r="T108" s="152"/>
      <c r="U108" s="152"/>
      <c r="V108" s="313"/>
    </row>
    <row r="109" spans="1:22" s="417" customFormat="1" ht="12.75" customHeight="1">
      <c r="A109" s="306">
        <v>92</v>
      </c>
      <c r="B109" s="481" t="s">
        <v>321</v>
      </c>
      <c r="C109" s="119"/>
      <c r="D109" s="71">
        <f t="shared" si="26"/>
        <v>-5.99</v>
      </c>
      <c r="E109" s="71"/>
      <c r="F109" s="71">
        <f>J109+N109+R109+V109</f>
        <v>5.99</v>
      </c>
      <c r="G109" s="321"/>
      <c r="H109" s="414">
        <f>H110</f>
        <v>-5.99</v>
      </c>
      <c r="I109" s="414"/>
      <c r="J109" s="414">
        <f>J110</f>
        <v>5.99</v>
      </c>
      <c r="K109" s="321"/>
      <c r="L109" s="297"/>
      <c r="M109" s="297"/>
      <c r="N109" s="325"/>
      <c r="O109" s="321"/>
      <c r="P109" s="297"/>
      <c r="Q109" s="297"/>
      <c r="R109" s="325"/>
      <c r="S109" s="171"/>
      <c r="T109" s="152"/>
      <c r="U109" s="152"/>
      <c r="V109" s="313"/>
    </row>
    <row r="110" spans="1:22" s="417" customFormat="1" ht="12.75" customHeight="1">
      <c r="A110" s="306">
        <v>93</v>
      </c>
      <c r="B110" s="310" t="s">
        <v>358</v>
      </c>
      <c r="C110" s="119"/>
      <c r="D110" s="119">
        <f t="shared" si="26"/>
        <v>-5.99</v>
      </c>
      <c r="E110" s="119"/>
      <c r="F110" s="119">
        <f>J110+N110+R110+V110</f>
        <v>5.99</v>
      </c>
      <c r="G110" s="321"/>
      <c r="H110" s="318">
        <v>-5.99</v>
      </c>
      <c r="I110" s="152"/>
      <c r="J110" s="325">
        <v>5.99</v>
      </c>
      <c r="K110" s="321"/>
      <c r="L110" s="297"/>
      <c r="M110" s="297"/>
      <c r="N110" s="325"/>
      <c r="O110" s="321"/>
      <c r="P110" s="297"/>
      <c r="Q110" s="297"/>
      <c r="R110" s="325"/>
      <c r="S110" s="171"/>
      <c r="T110" s="152"/>
      <c r="U110" s="152"/>
      <c r="V110" s="313"/>
    </row>
    <row r="111" spans="1:22" s="293" customFormat="1" ht="12.75" customHeight="1">
      <c r="A111" s="306">
        <v>94</v>
      </c>
      <c r="B111" s="311" t="s">
        <v>298</v>
      </c>
      <c r="C111" s="66">
        <f t="shared" si="19"/>
        <v>8.1</v>
      </c>
      <c r="D111" s="71">
        <f t="shared" si="26"/>
        <v>8.1</v>
      </c>
      <c r="E111" s="152"/>
      <c r="F111" s="478"/>
      <c r="G111" s="171">
        <f>H111</f>
        <v>8.1</v>
      </c>
      <c r="H111" s="414">
        <f>H112</f>
        <v>8.1</v>
      </c>
      <c r="I111" s="152"/>
      <c r="J111" s="325"/>
      <c r="K111" s="321"/>
      <c r="L111" s="297"/>
      <c r="M111" s="297"/>
      <c r="N111" s="325"/>
      <c r="O111" s="321"/>
      <c r="P111" s="297"/>
      <c r="Q111" s="297"/>
      <c r="R111" s="325"/>
      <c r="S111" s="171"/>
      <c r="T111" s="152"/>
      <c r="U111" s="152"/>
      <c r="V111" s="313"/>
    </row>
    <row r="112" spans="1:22" s="293" customFormat="1" ht="12.75" customHeight="1" thickBot="1">
      <c r="A112" s="307">
        <v>95</v>
      </c>
      <c r="B112" s="312" t="s">
        <v>299</v>
      </c>
      <c r="C112" s="119">
        <f t="shared" si="19"/>
        <v>8.1</v>
      </c>
      <c r="D112" s="67">
        <f t="shared" si="26"/>
        <v>8.1</v>
      </c>
      <c r="E112" s="560"/>
      <c r="F112" s="479"/>
      <c r="G112" s="322">
        <f>H112</f>
        <v>8.1</v>
      </c>
      <c r="H112" s="323">
        <v>8.1</v>
      </c>
      <c r="I112" s="324"/>
      <c r="J112" s="326"/>
      <c r="K112" s="322"/>
      <c r="L112" s="137"/>
      <c r="M112" s="137"/>
      <c r="N112" s="326"/>
      <c r="O112" s="322"/>
      <c r="P112" s="137"/>
      <c r="Q112" s="137"/>
      <c r="R112" s="326"/>
      <c r="S112" s="334"/>
      <c r="T112" s="324"/>
      <c r="U112" s="324"/>
      <c r="V112" s="335"/>
    </row>
    <row r="113" spans="1:22" ht="13.5" customHeight="1" thickBot="1">
      <c r="A113" s="174">
        <v>96</v>
      </c>
      <c r="B113" s="308" t="s">
        <v>263</v>
      </c>
      <c r="C113" s="176">
        <f t="shared" si="19"/>
        <v>73.771</v>
      </c>
      <c r="D113" s="135">
        <f t="shared" si="26"/>
        <v>9.097999999999995</v>
      </c>
      <c r="E113" s="135">
        <f>I113+Q113+M113+U113</f>
        <v>-57.618</v>
      </c>
      <c r="F113" s="444">
        <f>J113+N113+R113+V113</f>
        <v>64.673</v>
      </c>
      <c r="G113" s="332">
        <f>G12+G33+G64+G70+G91+G106</f>
        <v>72.071</v>
      </c>
      <c r="H113" s="316">
        <f>H33+H64+H70+H91+H12+H106</f>
        <v>24.150999999999996</v>
      </c>
      <c r="I113" s="316">
        <f>I33+I64+I70+I91+I12+I106</f>
        <v>-34.517</v>
      </c>
      <c r="J113" s="316">
        <f>J33+J64+J70+J91+J12+J106</f>
        <v>47.92000000000001</v>
      </c>
      <c r="K113" s="327">
        <f aca="true" t="shared" si="27" ref="K113:V113">K12+K33+K64+K70+K91</f>
        <v>0</v>
      </c>
      <c r="L113" s="316">
        <f t="shared" si="27"/>
        <v>-7.8</v>
      </c>
      <c r="M113" s="317">
        <f t="shared" si="27"/>
        <v>-0.04300000000000004</v>
      </c>
      <c r="N113" s="328">
        <f t="shared" si="27"/>
        <v>7.8</v>
      </c>
      <c r="O113" s="330">
        <f t="shared" si="27"/>
        <v>0</v>
      </c>
      <c r="P113" s="316">
        <f t="shared" si="27"/>
        <v>-16.953</v>
      </c>
      <c r="Q113" s="316">
        <f t="shared" si="27"/>
        <v>-26.508000000000003</v>
      </c>
      <c r="R113" s="331">
        <f t="shared" si="27"/>
        <v>16.953</v>
      </c>
      <c r="S113" s="497">
        <f t="shared" si="27"/>
        <v>1.7000000000000002</v>
      </c>
      <c r="T113" s="498">
        <f t="shared" si="27"/>
        <v>9.7</v>
      </c>
      <c r="U113" s="498">
        <f t="shared" si="27"/>
        <v>3.45</v>
      </c>
      <c r="V113" s="499">
        <f t="shared" si="27"/>
        <v>-8</v>
      </c>
    </row>
    <row r="114" ht="12.75" customHeight="1">
      <c r="A114" s="118"/>
    </row>
    <row r="115" ht="12.75" customHeight="1"/>
    <row r="116" ht="12.75" customHeight="1">
      <c r="B116" s="15" t="s">
        <v>264</v>
      </c>
    </row>
    <row r="117" ht="12.75" customHeight="1">
      <c r="B117" s="15" t="s">
        <v>265</v>
      </c>
    </row>
    <row r="118" spans="2:23" ht="12.75" customHeight="1">
      <c r="B118" s="15" t="s">
        <v>266</v>
      </c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</row>
    <row r="119" ht="12.75" customHeight="1">
      <c r="B119" s="15" t="s">
        <v>267</v>
      </c>
    </row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</sheetData>
  <sheetProtection/>
  <mergeCells count="24">
    <mergeCell ref="O9:O11"/>
    <mergeCell ref="A9:A11"/>
    <mergeCell ref="B9:B11"/>
    <mergeCell ref="H9:J9"/>
    <mergeCell ref="D9:F9"/>
    <mergeCell ref="G9:G11"/>
    <mergeCell ref="F10:F11"/>
    <mergeCell ref="L9:N9"/>
    <mergeCell ref="K9:K11"/>
    <mergeCell ref="L10:M10"/>
    <mergeCell ref="N10:N11"/>
    <mergeCell ref="C3:J3"/>
    <mergeCell ref="C4:I4"/>
    <mergeCell ref="H10:I10"/>
    <mergeCell ref="J10:J11"/>
    <mergeCell ref="C9:C11"/>
    <mergeCell ref="D10:E10"/>
    <mergeCell ref="R10:R11"/>
    <mergeCell ref="P9:R9"/>
    <mergeCell ref="S9:S11"/>
    <mergeCell ref="T9:V9"/>
    <mergeCell ref="T10:U10"/>
    <mergeCell ref="V10:V11"/>
    <mergeCell ref="P10:Q10"/>
  </mergeCells>
  <conditionalFormatting sqref="A94 A1:IV19 A23:A24 A20:D22 E20:IV24 C23:D24 A80:IV92 A78:A79 C78:IV79 A97:IV65536 A96 A95:B95 A93:E93 D96:F96 D94:E95 C94:C96 A67:IV77 J66:S66 W66:IV66 A66:H66 A25:IV65 G93:IV96 F93:F95">
    <cfRule type="cellIs" priority="9" dxfId="13" operator="equal" stopIfTrue="1">
      <formula>0</formula>
    </cfRule>
  </conditionalFormatting>
  <conditionalFormatting sqref="B94">
    <cfRule type="cellIs" priority="8" dxfId="13" operator="equal" stopIfTrue="1">
      <formula>0</formula>
    </cfRule>
  </conditionalFormatting>
  <conditionalFormatting sqref="B23">
    <cfRule type="cellIs" priority="7" dxfId="13" operator="equal" stopIfTrue="1">
      <formula>0</formula>
    </cfRule>
  </conditionalFormatting>
  <conditionalFormatting sqref="B24">
    <cfRule type="cellIs" priority="6" dxfId="13" operator="equal" stopIfTrue="1">
      <formula>0</formula>
    </cfRule>
  </conditionalFormatting>
  <conditionalFormatting sqref="B78">
    <cfRule type="cellIs" priority="5" dxfId="13" operator="equal" stopIfTrue="1">
      <formula>0</formula>
    </cfRule>
  </conditionalFormatting>
  <conditionalFormatting sqref="B79">
    <cfRule type="cellIs" priority="4" dxfId="13" operator="equal" stopIfTrue="1">
      <formula>0</formula>
    </cfRule>
  </conditionalFormatting>
  <conditionalFormatting sqref="B96">
    <cfRule type="cellIs" priority="3" dxfId="13" operator="equal" stopIfTrue="1">
      <formula>0</formula>
    </cfRule>
  </conditionalFormatting>
  <conditionalFormatting sqref="T66:V66">
    <cfRule type="cellIs" priority="1" dxfId="13" operator="equal" stopIfTrue="1">
      <formula>0</formula>
    </cfRule>
  </conditionalFormatting>
  <conditionalFormatting sqref="I66">
    <cfRule type="cellIs" priority="2" dxfId="13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D6" sqref="D6"/>
    </sheetView>
  </sheetViews>
  <sheetFormatPr defaultColWidth="14.421875" defaultRowHeight="15" customHeight="1"/>
  <cols>
    <col min="1" max="1" width="5.140625" style="0" customWidth="1"/>
    <col min="2" max="2" width="47.8515625" style="0" customWidth="1"/>
    <col min="3" max="3" width="28.421875" style="0" customWidth="1"/>
    <col min="4" max="4" width="11.28125" style="0" customWidth="1"/>
    <col min="5" max="5" width="12.57421875" style="0" customWidth="1"/>
    <col min="6" max="26" width="8.00390625" style="0" customWidth="1"/>
  </cols>
  <sheetData>
    <row r="1" ht="12.75" customHeight="1"/>
    <row r="2" ht="12.75" customHeight="1">
      <c r="D2" s="8" t="s">
        <v>175</v>
      </c>
    </row>
    <row r="3" spans="4:7" ht="12.75" customHeight="1">
      <c r="D3" s="8" t="s">
        <v>177</v>
      </c>
      <c r="E3" s="10"/>
      <c r="F3" s="10"/>
      <c r="G3" s="11"/>
    </row>
    <row r="4" ht="12.75" customHeight="1">
      <c r="D4" s="8" t="s">
        <v>204</v>
      </c>
    </row>
    <row r="5" spans="4:7" ht="12.75" customHeight="1">
      <c r="D5" s="13" t="s">
        <v>188</v>
      </c>
      <c r="E5" s="13"/>
      <c r="F5" s="13"/>
      <c r="G5" s="13"/>
    </row>
    <row r="6" spans="4:7" ht="12.75" customHeight="1">
      <c r="D6" s="8" t="s">
        <v>441</v>
      </c>
      <c r="E6" s="8"/>
      <c r="F6" s="8"/>
      <c r="G6" s="14"/>
    </row>
    <row r="7" spans="2:7" ht="12.75" customHeight="1">
      <c r="B7" s="15" t="s">
        <v>206</v>
      </c>
      <c r="D7" s="8" t="s">
        <v>181</v>
      </c>
      <c r="E7" s="8"/>
      <c r="F7" s="8"/>
      <c r="G7" s="14"/>
    </row>
    <row r="8" ht="13.5" customHeight="1" thickBot="1">
      <c r="D8" t="s">
        <v>11</v>
      </c>
    </row>
    <row r="9" spans="1:5" ht="12.75" customHeight="1">
      <c r="A9" s="433" t="s">
        <v>9</v>
      </c>
      <c r="B9" s="434" t="s">
        <v>207</v>
      </c>
      <c r="C9" s="434" t="s">
        <v>208</v>
      </c>
      <c r="D9" s="434" t="s">
        <v>209</v>
      </c>
      <c r="E9" s="435" t="s">
        <v>210</v>
      </c>
    </row>
    <row r="10" spans="1:5" ht="13.5" customHeight="1" thickBot="1">
      <c r="A10" s="436">
        <v>1</v>
      </c>
      <c r="B10" s="437">
        <v>2</v>
      </c>
      <c r="C10" s="437">
        <v>3</v>
      </c>
      <c r="D10" s="437">
        <v>4</v>
      </c>
      <c r="E10" s="438">
        <v>5</v>
      </c>
    </row>
    <row r="11" spans="1:5" s="404" customFormat="1" ht="13.5" customHeight="1" thickBot="1">
      <c r="A11" s="430">
        <v>1</v>
      </c>
      <c r="B11" s="431" t="s">
        <v>33</v>
      </c>
      <c r="C11" s="430"/>
      <c r="D11" s="430"/>
      <c r="E11" s="439">
        <v>1</v>
      </c>
    </row>
    <row r="12" spans="1:5" s="404" customFormat="1" ht="13.5" customHeight="1" thickBot="1">
      <c r="A12" s="422">
        <v>2</v>
      </c>
      <c r="B12" s="423" t="s">
        <v>349</v>
      </c>
      <c r="C12" s="424"/>
      <c r="D12" s="429">
        <f>SUM(D13:D18)</f>
        <v>0</v>
      </c>
      <c r="E12" s="425"/>
    </row>
    <row r="13" spans="1:5" s="404" customFormat="1" ht="13.5" customHeight="1">
      <c r="A13" s="420">
        <v>3</v>
      </c>
      <c r="B13" s="420" t="s">
        <v>350</v>
      </c>
      <c r="C13" s="421" t="s">
        <v>351</v>
      </c>
      <c r="D13" s="426">
        <v>-0.66</v>
      </c>
      <c r="E13" s="420"/>
    </row>
    <row r="14" spans="1:5" s="413" customFormat="1" ht="13.5" customHeight="1">
      <c r="A14" s="415">
        <v>4</v>
      </c>
      <c r="B14" s="415"/>
      <c r="C14" s="418" t="s">
        <v>268</v>
      </c>
      <c r="D14" s="427">
        <v>-0.912</v>
      </c>
      <c r="E14" s="415"/>
    </row>
    <row r="15" spans="1:5" s="404" customFormat="1" ht="13.5" customHeight="1">
      <c r="A15" s="415">
        <v>5</v>
      </c>
      <c r="B15" s="415"/>
      <c r="C15" s="418" t="s">
        <v>352</v>
      </c>
      <c r="D15" s="427">
        <v>1.216</v>
      </c>
      <c r="E15" s="415"/>
    </row>
    <row r="16" spans="1:5" s="404" customFormat="1" ht="13.5" customHeight="1">
      <c r="A16" s="415">
        <v>6</v>
      </c>
      <c r="B16" s="415"/>
      <c r="C16" s="418" t="s">
        <v>353</v>
      </c>
      <c r="D16" s="427">
        <v>-1</v>
      </c>
      <c r="E16" s="415"/>
    </row>
    <row r="17" spans="1:5" s="404" customFormat="1" ht="13.5" customHeight="1">
      <c r="A17" s="415">
        <v>7</v>
      </c>
      <c r="B17" s="415"/>
      <c r="C17" s="418" t="s">
        <v>269</v>
      </c>
      <c r="D17" s="427">
        <v>-1</v>
      </c>
      <c r="E17" s="415"/>
    </row>
    <row r="18" spans="1:5" s="404" customFormat="1" ht="13.5" customHeight="1" thickBot="1">
      <c r="A18" s="416">
        <v>8</v>
      </c>
      <c r="B18" s="416"/>
      <c r="C18" s="419" t="s">
        <v>354</v>
      </c>
      <c r="D18" s="428">
        <v>2.356</v>
      </c>
      <c r="E18" s="416"/>
    </row>
    <row r="19" spans="1:5" s="480" customFormat="1" ht="13.5" customHeight="1" thickBot="1">
      <c r="A19" s="422"/>
      <c r="B19" s="423" t="s">
        <v>364</v>
      </c>
      <c r="C19" s="423" t="s">
        <v>363</v>
      </c>
      <c r="D19" s="492"/>
      <c r="E19" s="493">
        <v>-0.529</v>
      </c>
    </row>
    <row r="20" spans="1:5" s="127" customFormat="1" ht="12.75" customHeight="1" thickBot="1">
      <c r="A20" s="487">
        <v>9</v>
      </c>
      <c r="B20" s="488" t="s">
        <v>271</v>
      </c>
      <c r="C20" s="489"/>
      <c r="D20" s="490"/>
      <c r="E20" s="491">
        <f>SUM(E21:E24)</f>
        <v>-0.514</v>
      </c>
    </row>
    <row r="21" spans="1:5" s="127" customFormat="1" ht="12.75" customHeight="1">
      <c r="A21" s="416">
        <v>10</v>
      </c>
      <c r="B21" s="130"/>
      <c r="C21" s="128" t="s">
        <v>268</v>
      </c>
      <c r="D21" s="131"/>
      <c r="E21" s="132">
        <v>-0.136</v>
      </c>
    </row>
    <row r="22" spans="1:5" s="127" customFormat="1" ht="12.75" customHeight="1">
      <c r="A22" s="416">
        <v>11</v>
      </c>
      <c r="B22" s="130"/>
      <c r="C22" s="128" t="s">
        <v>270</v>
      </c>
      <c r="D22" s="131"/>
      <c r="E22" s="132">
        <v>-0.02</v>
      </c>
    </row>
    <row r="23" spans="1:5" s="346" customFormat="1" ht="12.75" customHeight="1">
      <c r="A23" s="416">
        <v>12</v>
      </c>
      <c r="B23" s="130"/>
      <c r="C23" s="485" t="s">
        <v>269</v>
      </c>
      <c r="D23" s="131"/>
      <c r="E23" s="132">
        <v>-0.888</v>
      </c>
    </row>
    <row r="24" spans="1:5" s="480" customFormat="1" ht="12.75" customHeight="1" thickBot="1">
      <c r="A24" s="416"/>
      <c r="B24" s="130"/>
      <c r="C24" s="486" t="s">
        <v>363</v>
      </c>
      <c r="D24" s="131"/>
      <c r="E24" s="132">
        <v>0.53</v>
      </c>
    </row>
    <row r="25" spans="1:5" ht="13.5" customHeight="1" thickBot="1">
      <c r="A25" s="432">
        <v>13</v>
      </c>
      <c r="B25" s="133" t="s">
        <v>215</v>
      </c>
      <c r="C25" s="134"/>
      <c r="D25" s="135"/>
      <c r="E25" s="444">
        <f>E20+E11+E12+E19</f>
        <v>-0.04300000000000004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76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3.57421875" style="0" customWidth="1"/>
    <col min="2" max="2" width="32.7109375" style="0" customWidth="1"/>
    <col min="3" max="3" width="12.421875" style="0" customWidth="1"/>
    <col min="4" max="4" width="9.7109375" style="0" customWidth="1"/>
    <col min="5" max="5" width="12.00390625" style="0" customWidth="1"/>
    <col min="6" max="6" width="10.8515625" style="0" customWidth="1"/>
    <col min="7" max="7" width="9.8515625" style="0" customWidth="1"/>
  </cols>
  <sheetData>
    <row r="3" spans="1:9" ht="15.75">
      <c r="A3" s="246"/>
      <c r="B3" s="357"/>
      <c r="C3" s="357"/>
      <c r="D3" s="357"/>
      <c r="E3" s="357"/>
      <c r="F3" s="358" t="s">
        <v>175</v>
      </c>
      <c r="G3" s="246"/>
      <c r="H3" s="246"/>
      <c r="I3" s="246"/>
    </row>
    <row r="4" spans="1:9" ht="12.75">
      <c r="A4" s="246"/>
      <c r="B4" s="246"/>
      <c r="C4" s="246"/>
      <c r="D4" s="246"/>
      <c r="E4" s="246"/>
      <c r="F4" s="359" t="s">
        <v>306</v>
      </c>
      <c r="G4" s="360"/>
      <c r="H4" s="246"/>
      <c r="I4" s="246"/>
    </row>
    <row r="5" spans="1:9" ht="15.75">
      <c r="A5" s="246"/>
      <c r="B5" s="247"/>
      <c r="C5" s="247"/>
      <c r="D5" s="247"/>
      <c r="E5" s="247"/>
      <c r="F5" s="358" t="s">
        <v>307</v>
      </c>
      <c r="G5" s="246"/>
      <c r="H5" s="246"/>
      <c r="I5" s="246"/>
    </row>
    <row r="6" spans="1:9" ht="15.75">
      <c r="A6" s="246"/>
      <c r="B6" s="247"/>
      <c r="C6" s="247"/>
      <c r="D6" s="247"/>
      <c r="E6" s="247"/>
      <c r="F6" s="399" t="s">
        <v>343</v>
      </c>
      <c r="G6" s="400"/>
      <c r="H6" s="401"/>
      <c r="I6" s="401"/>
    </row>
    <row r="7" spans="1:9" ht="15.75">
      <c r="A7" s="246"/>
      <c r="C7" s="245"/>
      <c r="D7" s="245"/>
      <c r="E7" s="245"/>
      <c r="F7" s="647" t="s">
        <v>442</v>
      </c>
      <c r="G7" s="400"/>
      <c r="H7" s="401"/>
      <c r="I7" s="401"/>
    </row>
    <row r="8" spans="1:9" ht="15.75">
      <c r="A8" s="246"/>
      <c r="B8" s="245"/>
      <c r="C8" s="245"/>
      <c r="D8" s="245"/>
      <c r="E8" s="245"/>
      <c r="F8" s="399" t="s">
        <v>295</v>
      </c>
      <c r="G8" s="400"/>
      <c r="H8" s="401"/>
      <c r="I8" s="401"/>
    </row>
    <row r="9" spans="1:9" ht="12.75">
      <c r="A9" s="246"/>
      <c r="B9" s="246"/>
      <c r="C9" s="246"/>
      <c r="D9" s="246"/>
      <c r="E9" s="246"/>
      <c r="F9" s="246"/>
      <c r="G9" s="246"/>
      <c r="H9" s="246"/>
      <c r="I9" s="246"/>
    </row>
    <row r="10" spans="1:9" ht="15.75">
      <c r="A10" s="246"/>
      <c r="B10" s="245" t="s">
        <v>308</v>
      </c>
      <c r="C10" s="245"/>
      <c r="D10" s="245"/>
      <c r="E10" s="245"/>
      <c r="F10" s="246"/>
      <c r="G10" s="246"/>
      <c r="H10" s="246"/>
      <c r="I10" s="246"/>
    </row>
    <row r="11" spans="1:9" ht="15.75">
      <c r="A11" s="246"/>
      <c r="B11" s="245" t="s">
        <v>309</v>
      </c>
      <c r="C11" s="245"/>
      <c r="D11" s="245"/>
      <c r="E11" s="245"/>
      <c r="F11" s="246"/>
      <c r="G11" s="246"/>
      <c r="H11" s="246"/>
      <c r="I11" s="246"/>
    </row>
    <row r="12" spans="1:9" ht="13.5" thickBot="1">
      <c r="A12" s="246"/>
      <c r="B12" s="361"/>
      <c r="C12" s="361"/>
      <c r="D12" s="361"/>
      <c r="E12" s="361"/>
      <c r="F12" s="246" t="s">
        <v>310</v>
      </c>
      <c r="G12" s="246"/>
      <c r="H12" s="246"/>
      <c r="I12" s="246"/>
    </row>
    <row r="13" spans="1:9" ht="12.75">
      <c r="A13" s="747" t="s">
        <v>311</v>
      </c>
      <c r="B13" s="750" t="s">
        <v>312</v>
      </c>
      <c r="C13" s="753" t="s">
        <v>313</v>
      </c>
      <c r="D13" s="744" t="s">
        <v>314</v>
      </c>
      <c r="E13" s="753" t="s">
        <v>315</v>
      </c>
      <c r="F13" s="756" t="s">
        <v>316</v>
      </c>
      <c r="G13" s="744" t="s">
        <v>314</v>
      </c>
      <c r="H13" s="246"/>
      <c r="I13" s="246"/>
    </row>
    <row r="14" spans="1:9" ht="12.75">
      <c r="A14" s="748"/>
      <c r="B14" s="751"/>
      <c r="C14" s="754"/>
      <c r="D14" s="745"/>
      <c r="E14" s="754"/>
      <c r="F14" s="757"/>
      <c r="G14" s="745"/>
      <c r="H14" s="246"/>
      <c r="I14" s="246"/>
    </row>
    <row r="15" spans="1:9" ht="29.25" customHeight="1" thickBot="1">
      <c r="A15" s="749"/>
      <c r="B15" s="752"/>
      <c r="C15" s="755"/>
      <c r="D15" s="746"/>
      <c r="E15" s="755"/>
      <c r="F15" s="758"/>
      <c r="G15" s="746"/>
      <c r="H15" s="246"/>
      <c r="I15" s="246"/>
    </row>
    <row r="16" spans="1:9" ht="17.25" customHeight="1">
      <c r="A16" s="362" t="s">
        <v>14</v>
      </c>
      <c r="B16" s="363" t="s">
        <v>317</v>
      </c>
      <c r="C16" s="364"/>
      <c r="D16" s="365"/>
      <c r="E16" s="364"/>
      <c r="F16" s="366">
        <v>36900</v>
      </c>
      <c r="G16" s="367"/>
      <c r="H16" s="246"/>
      <c r="I16" s="246"/>
    </row>
    <row r="17" spans="1:9" ht="36.75" customHeight="1">
      <c r="A17" s="257" t="s">
        <v>23</v>
      </c>
      <c r="B17" s="368" t="s">
        <v>318</v>
      </c>
      <c r="C17" s="369">
        <v>14129.35</v>
      </c>
      <c r="D17" s="370"/>
      <c r="E17" s="369"/>
      <c r="F17" s="371"/>
      <c r="G17" s="372"/>
      <c r="H17" s="246"/>
      <c r="I17" s="246"/>
    </row>
    <row r="18" spans="1:9" ht="12.75">
      <c r="A18" s="257" t="s">
        <v>24</v>
      </c>
      <c r="B18" s="373" t="s">
        <v>319</v>
      </c>
      <c r="C18" s="369"/>
      <c r="D18" s="370"/>
      <c r="E18" s="369"/>
      <c r="F18" s="371">
        <v>400</v>
      </c>
      <c r="G18" s="372">
        <v>124.42</v>
      </c>
      <c r="H18" s="246"/>
      <c r="I18" s="246"/>
    </row>
    <row r="19" spans="1:9" ht="24">
      <c r="A19" s="257" t="s">
        <v>25</v>
      </c>
      <c r="B19" s="373" t="s">
        <v>203</v>
      </c>
      <c r="C19" s="369"/>
      <c r="D19" s="370"/>
      <c r="E19" s="369"/>
      <c r="F19" s="371">
        <v>128400</v>
      </c>
      <c r="G19" s="372"/>
      <c r="H19" s="246"/>
      <c r="I19" s="246"/>
    </row>
    <row r="20" spans="1:9" ht="12.75">
      <c r="A20" s="257" t="s">
        <v>26</v>
      </c>
      <c r="B20" s="373" t="s">
        <v>320</v>
      </c>
      <c r="C20" s="369"/>
      <c r="D20" s="370"/>
      <c r="E20" s="369"/>
      <c r="F20" s="371">
        <v>13900</v>
      </c>
      <c r="G20" s="372"/>
      <c r="H20" s="246"/>
      <c r="I20" s="246"/>
    </row>
    <row r="21" spans="1:9" ht="24">
      <c r="A21" s="257" t="s">
        <v>27</v>
      </c>
      <c r="B21" s="373" t="s">
        <v>28</v>
      </c>
      <c r="C21" s="369"/>
      <c r="D21" s="370"/>
      <c r="E21" s="369"/>
      <c r="F21" s="371">
        <v>25900</v>
      </c>
      <c r="G21" s="372"/>
      <c r="H21" s="246"/>
      <c r="I21" s="246"/>
    </row>
    <row r="22" spans="1:9" ht="12.75">
      <c r="A22" s="257" t="s">
        <v>30</v>
      </c>
      <c r="B22" s="373" t="s">
        <v>220</v>
      </c>
      <c r="C22" s="369"/>
      <c r="D22" s="370"/>
      <c r="E22" s="369"/>
      <c r="F22" s="371">
        <v>33300</v>
      </c>
      <c r="G22" s="372"/>
      <c r="H22" s="246"/>
      <c r="I22" s="246"/>
    </row>
    <row r="23" spans="1:9" ht="24">
      <c r="A23" s="257" t="s">
        <v>32</v>
      </c>
      <c r="B23" s="373" t="s">
        <v>298</v>
      </c>
      <c r="C23" s="369"/>
      <c r="D23" s="370"/>
      <c r="E23" s="369"/>
      <c r="F23" s="371">
        <v>1100</v>
      </c>
      <c r="G23" s="372"/>
      <c r="H23" s="246"/>
      <c r="I23" s="246"/>
    </row>
    <row r="24" spans="1:9" ht="24">
      <c r="A24" s="257" t="s">
        <v>34</v>
      </c>
      <c r="B24" s="373" t="s">
        <v>321</v>
      </c>
      <c r="C24" s="369"/>
      <c r="D24" s="370"/>
      <c r="E24" s="369"/>
      <c r="F24" s="371">
        <v>2000</v>
      </c>
      <c r="G24" s="372"/>
      <c r="H24" s="246"/>
      <c r="I24" s="246"/>
    </row>
    <row r="25" spans="1:9" ht="12.75">
      <c r="A25" s="257" t="s">
        <v>35</v>
      </c>
      <c r="B25" s="373" t="s">
        <v>322</v>
      </c>
      <c r="C25" s="369"/>
      <c r="D25" s="370"/>
      <c r="E25" s="369"/>
      <c r="F25" s="371">
        <v>400</v>
      </c>
      <c r="G25" s="372"/>
      <c r="H25" s="246"/>
      <c r="I25" s="246"/>
    </row>
    <row r="26" spans="1:9" ht="12.75">
      <c r="A26" s="257" t="s">
        <v>38</v>
      </c>
      <c r="B26" s="374" t="s">
        <v>60</v>
      </c>
      <c r="C26" s="369">
        <v>657.16</v>
      </c>
      <c r="D26" s="370"/>
      <c r="E26" s="369"/>
      <c r="F26" s="371">
        <v>6000</v>
      </c>
      <c r="G26" s="375">
        <v>581.92</v>
      </c>
      <c r="H26" s="246"/>
      <c r="I26" s="246"/>
    </row>
    <row r="27" spans="1:9" ht="12.75">
      <c r="A27" s="257" t="s">
        <v>39</v>
      </c>
      <c r="B27" s="374" t="s">
        <v>274</v>
      </c>
      <c r="C27" s="369">
        <v>2836.69</v>
      </c>
      <c r="D27" s="370"/>
      <c r="E27" s="369"/>
      <c r="F27" s="371">
        <v>6700</v>
      </c>
      <c r="G27" s="372"/>
      <c r="H27" s="246"/>
      <c r="I27" s="246"/>
    </row>
    <row r="28" spans="1:9" ht="12.75">
      <c r="A28" s="257" t="s">
        <v>40</v>
      </c>
      <c r="B28" s="374" t="s">
        <v>323</v>
      </c>
      <c r="C28" s="369"/>
      <c r="D28" s="370"/>
      <c r="E28" s="369"/>
      <c r="F28" s="371">
        <v>5600</v>
      </c>
      <c r="G28" s="372"/>
      <c r="H28" s="246"/>
      <c r="I28" s="246"/>
    </row>
    <row r="29" spans="1:9" ht="12.75">
      <c r="A29" s="257" t="s">
        <v>43</v>
      </c>
      <c r="B29" s="374" t="s">
        <v>71</v>
      </c>
      <c r="C29" s="369"/>
      <c r="D29" s="370"/>
      <c r="E29" s="369"/>
      <c r="F29" s="371">
        <v>21600</v>
      </c>
      <c r="G29" s="372">
        <v>8417.18</v>
      </c>
      <c r="H29" s="246"/>
      <c r="I29" s="246"/>
    </row>
    <row r="30" spans="1:9" ht="12.75">
      <c r="A30" s="257" t="s">
        <v>44</v>
      </c>
      <c r="B30" s="376" t="s">
        <v>276</v>
      </c>
      <c r="C30" s="369">
        <v>18570.61</v>
      </c>
      <c r="D30" s="370"/>
      <c r="E30" s="369"/>
      <c r="F30" s="371"/>
      <c r="G30" s="372"/>
      <c r="H30" s="246"/>
      <c r="I30" s="246"/>
    </row>
    <row r="31" spans="1:9" ht="12.75">
      <c r="A31" s="257" t="s">
        <v>45</v>
      </c>
      <c r="B31" s="373" t="s">
        <v>228</v>
      </c>
      <c r="C31" s="369">
        <v>7430.19</v>
      </c>
      <c r="D31" s="370"/>
      <c r="E31" s="369"/>
      <c r="F31" s="371">
        <v>4200</v>
      </c>
      <c r="G31" s="372"/>
      <c r="H31" s="246"/>
      <c r="I31" s="246"/>
    </row>
    <row r="32" spans="1:9" ht="24" customHeight="1">
      <c r="A32" s="377" t="s">
        <v>48</v>
      </c>
      <c r="B32" s="378" t="s">
        <v>226</v>
      </c>
      <c r="C32" s="379">
        <v>805.06</v>
      </c>
      <c r="D32" s="380"/>
      <c r="E32" s="369"/>
      <c r="F32" s="371">
        <v>700</v>
      </c>
      <c r="G32" s="372"/>
      <c r="H32" s="246"/>
      <c r="I32" s="246"/>
    </row>
    <row r="33" spans="1:9" ht="12.75">
      <c r="A33" s="257" t="s">
        <v>49</v>
      </c>
      <c r="B33" s="381" t="s">
        <v>86</v>
      </c>
      <c r="C33" s="369"/>
      <c r="D33" s="370"/>
      <c r="E33" s="369"/>
      <c r="F33" s="371">
        <v>8100</v>
      </c>
      <c r="G33" s="372"/>
      <c r="H33" s="246"/>
      <c r="I33" s="246"/>
    </row>
    <row r="34" spans="1:9" ht="12.75">
      <c r="A34" s="257" t="s">
        <v>52</v>
      </c>
      <c r="B34" s="374" t="s">
        <v>93</v>
      </c>
      <c r="C34" s="369">
        <v>196.67</v>
      </c>
      <c r="D34" s="370"/>
      <c r="E34" s="369"/>
      <c r="F34" s="371">
        <v>1300</v>
      </c>
      <c r="G34" s="372">
        <v>293.18</v>
      </c>
      <c r="H34" s="246"/>
      <c r="I34" s="246"/>
    </row>
    <row r="35" spans="1:9" ht="12.75">
      <c r="A35" s="257" t="s">
        <v>56</v>
      </c>
      <c r="B35" s="374" t="s">
        <v>100</v>
      </c>
      <c r="C35" s="369">
        <v>111.98</v>
      </c>
      <c r="D35" s="370"/>
      <c r="E35" s="369"/>
      <c r="F35" s="371">
        <v>4900</v>
      </c>
      <c r="G35" s="372">
        <v>933.03</v>
      </c>
      <c r="H35" s="246"/>
      <c r="I35" s="246"/>
    </row>
    <row r="36" spans="1:9" ht="12.75">
      <c r="A36" s="257" t="s">
        <v>57</v>
      </c>
      <c r="B36" s="374" t="s">
        <v>101</v>
      </c>
      <c r="C36" s="369"/>
      <c r="D36" s="370"/>
      <c r="E36" s="369"/>
      <c r="F36" s="371">
        <v>100</v>
      </c>
      <c r="G36" s="372"/>
      <c r="H36" s="246"/>
      <c r="I36" s="246"/>
    </row>
    <row r="37" spans="1:9" ht="12.75">
      <c r="A37" s="257" t="s">
        <v>58</v>
      </c>
      <c r="B37" s="374" t="s">
        <v>105</v>
      </c>
      <c r="C37" s="369">
        <v>1034.35</v>
      </c>
      <c r="D37" s="370"/>
      <c r="E37" s="369"/>
      <c r="F37" s="371">
        <v>2700</v>
      </c>
      <c r="G37" s="382">
        <v>409.9</v>
      </c>
      <c r="H37" s="246"/>
      <c r="I37" s="246"/>
    </row>
    <row r="38" spans="1:9" ht="12.75">
      <c r="A38" s="257" t="s">
        <v>59</v>
      </c>
      <c r="B38" s="374" t="s">
        <v>108</v>
      </c>
      <c r="C38" s="369">
        <v>57.92</v>
      </c>
      <c r="D38" s="370"/>
      <c r="E38" s="369"/>
      <c r="F38" s="371">
        <v>300</v>
      </c>
      <c r="G38" s="372"/>
      <c r="H38" s="246"/>
      <c r="I38" s="246"/>
    </row>
    <row r="39" spans="1:9" ht="12.75">
      <c r="A39" s="257" t="s">
        <v>61</v>
      </c>
      <c r="B39" s="374" t="s">
        <v>324</v>
      </c>
      <c r="C39" s="369">
        <v>70.79</v>
      </c>
      <c r="D39" s="370"/>
      <c r="E39" s="369"/>
      <c r="F39" s="371">
        <v>100</v>
      </c>
      <c r="G39" s="382">
        <v>100</v>
      </c>
      <c r="H39" s="246"/>
      <c r="I39" s="246"/>
    </row>
    <row r="40" spans="1:9" ht="12.75">
      <c r="A40" s="257" t="s">
        <v>62</v>
      </c>
      <c r="B40" s="374" t="s">
        <v>110</v>
      </c>
      <c r="C40" s="369">
        <v>140.86</v>
      </c>
      <c r="D40" s="370"/>
      <c r="E40" s="369"/>
      <c r="F40" s="371"/>
      <c r="G40" s="372"/>
      <c r="H40" s="246"/>
      <c r="I40" s="246"/>
    </row>
    <row r="41" spans="1:9" ht="12.75">
      <c r="A41" s="257" t="s">
        <v>63</v>
      </c>
      <c r="B41" s="374" t="s">
        <v>214</v>
      </c>
      <c r="C41" s="369">
        <v>163.54</v>
      </c>
      <c r="D41" s="370"/>
      <c r="E41" s="369"/>
      <c r="F41" s="371">
        <v>7600</v>
      </c>
      <c r="G41" s="372">
        <v>179.27</v>
      </c>
      <c r="H41" s="246"/>
      <c r="I41" s="246"/>
    </row>
    <row r="42" spans="1:9" ht="12.75">
      <c r="A42" s="257" t="s">
        <v>64</v>
      </c>
      <c r="B42" s="374" t="s">
        <v>117</v>
      </c>
      <c r="C42" s="369">
        <v>31293.84</v>
      </c>
      <c r="D42" s="370"/>
      <c r="E42" s="369"/>
      <c r="F42" s="371">
        <v>9900</v>
      </c>
      <c r="G42" s="372"/>
      <c r="H42" s="246"/>
      <c r="I42" s="246"/>
    </row>
    <row r="43" spans="1:9" ht="12.75">
      <c r="A43" s="257" t="s">
        <v>65</v>
      </c>
      <c r="B43" s="374" t="s">
        <v>236</v>
      </c>
      <c r="C43" s="369">
        <v>461.74</v>
      </c>
      <c r="D43" s="370"/>
      <c r="E43" s="369"/>
      <c r="F43" s="371">
        <v>3600</v>
      </c>
      <c r="G43" s="372">
        <v>1255.96</v>
      </c>
      <c r="H43" s="246"/>
      <c r="I43" s="246"/>
    </row>
    <row r="44" spans="1:9" ht="12.75">
      <c r="A44" s="257" t="s">
        <v>66</v>
      </c>
      <c r="B44" s="374" t="s">
        <v>325</v>
      </c>
      <c r="C44" s="369">
        <v>599.63</v>
      </c>
      <c r="D44" s="370"/>
      <c r="E44" s="369"/>
      <c r="F44" s="371">
        <v>3600</v>
      </c>
      <c r="G44" s="372"/>
      <c r="H44" s="246"/>
      <c r="I44" s="246"/>
    </row>
    <row r="45" spans="1:9" ht="12.75">
      <c r="A45" s="257" t="s">
        <v>67</v>
      </c>
      <c r="B45" s="374" t="s">
        <v>127</v>
      </c>
      <c r="C45" s="369">
        <v>16.68</v>
      </c>
      <c r="D45" s="370"/>
      <c r="E45" s="369"/>
      <c r="F45" s="371">
        <v>4800</v>
      </c>
      <c r="G45" s="372"/>
      <c r="H45" s="246"/>
      <c r="I45" s="246"/>
    </row>
    <row r="46" spans="1:9" ht="12.75">
      <c r="A46" s="257" t="s">
        <v>68</v>
      </c>
      <c r="B46" s="374" t="s">
        <v>130</v>
      </c>
      <c r="C46" s="369"/>
      <c r="D46" s="370"/>
      <c r="E46" s="369"/>
      <c r="F46" s="371">
        <v>5300</v>
      </c>
      <c r="G46" s="372"/>
      <c r="H46" s="246"/>
      <c r="I46" s="246"/>
    </row>
    <row r="47" spans="1:9" ht="12.75">
      <c r="A47" s="257" t="s">
        <v>69</v>
      </c>
      <c r="B47" s="374" t="s">
        <v>230</v>
      </c>
      <c r="C47" s="369"/>
      <c r="D47" s="370"/>
      <c r="E47" s="369"/>
      <c r="F47" s="371">
        <v>200</v>
      </c>
      <c r="G47" s="372"/>
      <c r="H47" s="246"/>
      <c r="I47" s="246"/>
    </row>
    <row r="48" spans="1:9" ht="12.75">
      <c r="A48" s="257" t="s">
        <v>70</v>
      </c>
      <c r="B48" s="374" t="s">
        <v>326</v>
      </c>
      <c r="C48" s="369">
        <v>7523.29</v>
      </c>
      <c r="D48" s="370"/>
      <c r="E48" s="369"/>
      <c r="F48" s="371">
        <v>2900</v>
      </c>
      <c r="G48" s="372"/>
      <c r="H48" s="246"/>
      <c r="I48" s="246"/>
    </row>
    <row r="49" spans="1:9" ht="12.75">
      <c r="A49" s="257" t="s">
        <v>73</v>
      </c>
      <c r="B49" s="374" t="s">
        <v>229</v>
      </c>
      <c r="C49" s="369">
        <v>1469.82</v>
      </c>
      <c r="D49" s="370"/>
      <c r="E49" s="369"/>
      <c r="F49" s="371">
        <v>700</v>
      </c>
      <c r="G49" s="372"/>
      <c r="H49" s="246"/>
      <c r="I49" s="246"/>
    </row>
    <row r="50" spans="1:9" ht="12.75">
      <c r="A50" s="257" t="s">
        <v>77</v>
      </c>
      <c r="B50" s="374" t="s">
        <v>327</v>
      </c>
      <c r="C50" s="369"/>
      <c r="D50" s="370"/>
      <c r="E50" s="369"/>
      <c r="F50" s="371">
        <v>200</v>
      </c>
      <c r="G50" s="372"/>
      <c r="H50" s="246"/>
      <c r="I50" s="246"/>
    </row>
    <row r="51" spans="1:9" ht="12.75">
      <c r="A51" s="257" t="s">
        <v>79</v>
      </c>
      <c r="B51" s="374" t="s">
        <v>240</v>
      </c>
      <c r="C51" s="369">
        <v>790</v>
      </c>
      <c r="D51" s="370">
        <v>603</v>
      </c>
      <c r="E51" s="369"/>
      <c r="F51" s="371">
        <v>100</v>
      </c>
      <c r="G51" s="372"/>
      <c r="H51" s="246"/>
      <c r="I51" s="246"/>
    </row>
    <row r="52" spans="1:9" ht="12.75">
      <c r="A52" s="257" t="s">
        <v>83</v>
      </c>
      <c r="B52" s="374" t="s">
        <v>233</v>
      </c>
      <c r="C52" s="369">
        <v>74.87</v>
      </c>
      <c r="D52" s="370"/>
      <c r="E52" s="369"/>
      <c r="F52" s="371">
        <v>300</v>
      </c>
      <c r="G52" s="372"/>
      <c r="H52" s="246"/>
      <c r="I52" s="246"/>
    </row>
    <row r="53" spans="1:9" ht="12.75">
      <c r="A53" s="257" t="s">
        <v>87</v>
      </c>
      <c r="B53" s="374" t="s">
        <v>140</v>
      </c>
      <c r="C53" s="369"/>
      <c r="D53" s="370"/>
      <c r="E53" s="369"/>
      <c r="F53" s="371">
        <v>3700</v>
      </c>
      <c r="G53" s="372"/>
      <c r="H53" s="246"/>
      <c r="I53" s="246"/>
    </row>
    <row r="54" spans="1:9" ht="12.75">
      <c r="A54" s="257" t="s">
        <v>89</v>
      </c>
      <c r="B54" s="374" t="s">
        <v>245</v>
      </c>
      <c r="C54" s="369"/>
      <c r="D54" s="370"/>
      <c r="E54" s="369"/>
      <c r="F54" s="371">
        <v>3200</v>
      </c>
      <c r="G54" s="372"/>
      <c r="H54" s="246"/>
      <c r="I54" s="246"/>
    </row>
    <row r="55" spans="1:9" ht="12.75">
      <c r="A55" s="257" t="s">
        <v>92</v>
      </c>
      <c r="B55" s="374" t="s">
        <v>171</v>
      </c>
      <c r="C55" s="369"/>
      <c r="D55" s="370"/>
      <c r="E55" s="369"/>
      <c r="F55" s="371">
        <v>4200</v>
      </c>
      <c r="G55" s="372"/>
      <c r="H55" s="246"/>
      <c r="I55" s="246"/>
    </row>
    <row r="56" spans="1:9" ht="12.75">
      <c r="A56" s="257" t="s">
        <v>98</v>
      </c>
      <c r="B56" s="374" t="s">
        <v>282</v>
      </c>
      <c r="C56" s="369"/>
      <c r="D56" s="370"/>
      <c r="E56" s="369"/>
      <c r="F56" s="371">
        <v>4400</v>
      </c>
      <c r="G56" s="372"/>
      <c r="H56" s="246"/>
      <c r="I56" s="246"/>
    </row>
    <row r="57" spans="1:9" ht="12.75">
      <c r="A57" s="257" t="s">
        <v>99</v>
      </c>
      <c r="B57" s="374" t="s">
        <v>284</v>
      </c>
      <c r="C57" s="369"/>
      <c r="D57" s="370"/>
      <c r="E57" s="369"/>
      <c r="F57" s="371">
        <v>300</v>
      </c>
      <c r="G57" s="372"/>
      <c r="H57" s="246"/>
      <c r="I57" s="246"/>
    </row>
    <row r="58" spans="1:9" ht="12.75">
      <c r="A58" s="257" t="s">
        <v>102</v>
      </c>
      <c r="B58" s="374" t="s">
        <v>169</v>
      </c>
      <c r="C58" s="369"/>
      <c r="D58" s="370"/>
      <c r="E58" s="369"/>
      <c r="F58" s="371">
        <v>4400</v>
      </c>
      <c r="G58" s="372"/>
      <c r="H58" s="246"/>
      <c r="I58" s="246"/>
    </row>
    <row r="59" spans="1:9" ht="12.75">
      <c r="A59" s="257" t="s">
        <v>139</v>
      </c>
      <c r="B59" s="374" t="s">
        <v>170</v>
      </c>
      <c r="C59" s="369"/>
      <c r="D59" s="370"/>
      <c r="E59" s="369"/>
      <c r="F59" s="371">
        <v>20600</v>
      </c>
      <c r="G59" s="372"/>
      <c r="H59" s="246"/>
      <c r="I59" s="246"/>
    </row>
    <row r="60" spans="1:9" ht="12.75">
      <c r="A60" s="257" t="s">
        <v>141</v>
      </c>
      <c r="B60" s="374" t="s">
        <v>162</v>
      </c>
      <c r="C60" s="369"/>
      <c r="D60" s="370"/>
      <c r="E60" s="369"/>
      <c r="F60" s="371">
        <v>7000</v>
      </c>
      <c r="G60" s="372"/>
      <c r="H60" s="246"/>
      <c r="I60" s="246"/>
    </row>
    <row r="61" spans="1:9" ht="12.75">
      <c r="A61" s="257" t="s">
        <v>142</v>
      </c>
      <c r="B61" s="374" t="s">
        <v>166</v>
      </c>
      <c r="C61" s="369">
        <v>1426.82</v>
      </c>
      <c r="D61" s="370"/>
      <c r="E61" s="369"/>
      <c r="F61" s="371">
        <v>7000</v>
      </c>
      <c r="G61" s="372"/>
      <c r="H61" s="246"/>
      <c r="I61" s="246"/>
    </row>
    <row r="62" spans="1:9" ht="12.75">
      <c r="A62" s="257" t="s">
        <v>144</v>
      </c>
      <c r="B62" s="383" t="s">
        <v>328</v>
      </c>
      <c r="C62" s="369">
        <v>632.73</v>
      </c>
      <c r="D62" s="370"/>
      <c r="E62" s="369"/>
      <c r="F62" s="371">
        <v>0</v>
      </c>
      <c r="G62" s="372"/>
      <c r="H62" s="246"/>
      <c r="I62" s="246"/>
    </row>
    <row r="63" spans="1:9" ht="12.75">
      <c r="A63" s="257" t="s">
        <v>146</v>
      </c>
      <c r="B63" s="384" t="s">
        <v>329</v>
      </c>
      <c r="C63" s="369">
        <v>168</v>
      </c>
      <c r="D63" s="370"/>
      <c r="E63" s="369"/>
      <c r="F63" s="371">
        <v>0</v>
      </c>
      <c r="G63" s="372"/>
      <c r="H63" s="246"/>
      <c r="I63" s="246"/>
    </row>
    <row r="64" spans="1:9" ht="12.75">
      <c r="A64" s="257" t="s">
        <v>291</v>
      </c>
      <c r="B64" s="374" t="s">
        <v>172</v>
      </c>
      <c r="C64" s="369"/>
      <c r="D64" s="370"/>
      <c r="E64" s="369"/>
      <c r="F64" s="385">
        <v>5400</v>
      </c>
      <c r="G64" s="375">
        <v>2145.89</v>
      </c>
      <c r="H64" s="246"/>
      <c r="I64" s="246"/>
    </row>
    <row r="65" spans="1:9" ht="12.75">
      <c r="A65" s="257" t="s">
        <v>293</v>
      </c>
      <c r="B65" s="374" t="s">
        <v>302</v>
      </c>
      <c r="C65" s="369">
        <v>3540.69</v>
      </c>
      <c r="D65" s="370"/>
      <c r="E65" s="369"/>
      <c r="F65" s="385">
        <v>1200</v>
      </c>
      <c r="G65" s="372"/>
      <c r="H65" s="246"/>
      <c r="I65" s="246"/>
    </row>
    <row r="66" spans="1:9" ht="12.75">
      <c r="A66" s="257" t="s">
        <v>330</v>
      </c>
      <c r="B66" s="374" t="s">
        <v>173</v>
      </c>
      <c r="C66" s="369">
        <v>5740.82</v>
      </c>
      <c r="D66" s="370"/>
      <c r="E66" s="369"/>
      <c r="F66" s="371">
        <v>1400</v>
      </c>
      <c r="G66" s="372">
        <v>377.99</v>
      </c>
      <c r="H66" s="246"/>
      <c r="I66" s="246"/>
    </row>
    <row r="67" spans="1:9" ht="12.75">
      <c r="A67" s="257" t="s">
        <v>331</v>
      </c>
      <c r="B67" s="374" t="s">
        <v>174</v>
      </c>
      <c r="C67" s="369"/>
      <c r="D67" s="370"/>
      <c r="E67" s="369"/>
      <c r="F67" s="371">
        <v>100</v>
      </c>
      <c r="G67" s="372"/>
      <c r="H67" s="246"/>
      <c r="I67" s="246"/>
    </row>
    <row r="68" spans="1:9" ht="12.75">
      <c r="A68" s="257" t="s">
        <v>332</v>
      </c>
      <c r="B68" s="374" t="s">
        <v>290</v>
      </c>
      <c r="C68" s="369">
        <v>580.33</v>
      </c>
      <c r="D68" s="370"/>
      <c r="E68" s="369"/>
      <c r="F68" s="385">
        <v>6500</v>
      </c>
      <c r="G68" s="375">
        <v>1808.48</v>
      </c>
      <c r="H68" s="246"/>
      <c r="I68" s="246"/>
    </row>
    <row r="69" spans="1:9" ht="12.75">
      <c r="A69" s="257" t="s">
        <v>333</v>
      </c>
      <c r="B69" s="374" t="s">
        <v>292</v>
      </c>
      <c r="C69" s="369"/>
      <c r="D69" s="370"/>
      <c r="E69" s="369"/>
      <c r="F69" s="371">
        <v>400</v>
      </c>
      <c r="G69" s="372"/>
      <c r="H69" s="246"/>
      <c r="I69" s="246"/>
    </row>
    <row r="70" spans="1:9" ht="12.75">
      <c r="A70" s="257" t="s">
        <v>334</v>
      </c>
      <c r="B70" s="374" t="s">
        <v>335</v>
      </c>
      <c r="C70" s="369"/>
      <c r="D70" s="370"/>
      <c r="E70" s="369"/>
      <c r="F70" s="371">
        <v>1500</v>
      </c>
      <c r="G70" s="372"/>
      <c r="H70" s="246"/>
      <c r="I70" s="246"/>
    </row>
    <row r="71" spans="1:9" ht="12.75">
      <c r="A71" s="386" t="s">
        <v>336</v>
      </c>
      <c r="B71" s="374" t="s">
        <v>337</v>
      </c>
      <c r="C71" s="369">
        <f>C16+SUM(C26:C70)</f>
        <v>86395.08</v>
      </c>
      <c r="D71" s="370"/>
      <c r="E71" s="369"/>
      <c r="F71" s="371">
        <f>F16+SUM(F18:F70)</f>
        <v>415100</v>
      </c>
      <c r="G71" s="372"/>
      <c r="H71" s="246"/>
      <c r="I71" s="246"/>
    </row>
    <row r="72" spans="1:9" ht="36">
      <c r="A72" s="386" t="s">
        <v>338</v>
      </c>
      <c r="B72" s="387" t="s">
        <v>339</v>
      </c>
      <c r="C72" s="369"/>
      <c r="D72" s="370"/>
      <c r="E72" s="369">
        <v>107551.84</v>
      </c>
      <c r="F72" s="371"/>
      <c r="G72" s="372"/>
      <c r="H72" s="246"/>
      <c r="I72" s="246"/>
    </row>
    <row r="73" spans="1:9" ht="13.5" thickBot="1">
      <c r="A73" s="388" t="s">
        <v>340</v>
      </c>
      <c r="B73" s="389" t="s">
        <v>341</v>
      </c>
      <c r="C73" s="390"/>
      <c r="D73" s="391"/>
      <c r="E73" s="390"/>
      <c r="F73" s="392">
        <v>37774.29</v>
      </c>
      <c r="G73" s="372"/>
      <c r="H73" s="246"/>
      <c r="I73" s="246"/>
    </row>
    <row r="74" spans="1:9" ht="13.5" thickBot="1">
      <c r="A74" s="393" t="s">
        <v>342</v>
      </c>
      <c r="B74" s="394" t="s">
        <v>209</v>
      </c>
      <c r="C74" s="395">
        <f>SUM(C17:C68)</f>
        <v>100524.43000000001</v>
      </c>
      <c r="D74" s="396">
        <f>SUM(D17:D68)</f>
        <v>603</v>
      </c>
      <c r="E74" s="395">
        <v>107551.84</v>
      </c>
      <c r="F74" s="397">
        <f>F71+F73</f>
        <v>452874.29</v>
      </c>
      <c r="G74" s="396">
        <f>SUM(G16:G68)</f>
        <v>16627.22</v>
      </c>
      <c r="H74" s="398"/>
      <c r="I74" s="246"/>
    </row>
    <row r="75" spans="1:9" ht="12.75">
      <c r="A75" s="246"/>
      <c r="B75" s="246"/>
      <c r="C75" s="246"/>
      <c r="D75" s="246"/>
      <c r="E75" s="246"/>
      <c r="F75" s="246"/>
      <c r="G75" s="246"/>
      <c r="H75" s="246"/>
      <c r="I75" s="246"/>
    </row>
    <row r="76" spans="1:9" ht="12.75">
      <c r="A76" s="246"/>
      <c r="B76" s="246"/>
      <c r="C76" s="246"/>
      <c r="D76" s="246"/>
      <c r="E76" s="246"/>
      <c r="F76" s="246"/>
      <c r="G76" s="246"/>
      <c r="H76" s="246"/>
      <c r="I76" s="246"/>
    </row>
  </sheetData>
  <sheetProtection/>
  <mergeCells count="7">
    <mergeCell ref="G13:G15"/>
    <mergeCell ref="A13:A15"/>
    <mergeCell ref="B13:B15"/>
    <mergeCell ref="C13:C15"/>
    <mergeCell ref="D13:D15"/>
    <mergeCell ref="E13:E15"/>
    <mergeCell ref="F13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N45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4.8515625" style="0" customWidth="1"/>
    <col min="2" max="2" width="29.7109375" style="0" customWidth="1"/>
  </cols>
  <sheetData>
    <row r="3" spans="1:14" ht="12.7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</row>
    <row r="4" spans="1:14" ht="12.75">
      <c r="A4" s="563"/>
      <c r="B4" s="563"/>
      <c r="C4" s="563"/>
      <c r="D4" s="563"/>
      <c r="E4" s="563"/>
      <c r="F4" s="563"/>
      <c r="G4" s="563"/>
      <c r="H4" s="563"/>
      <c r="I4" s="563"/>
      <c r="J4" s="564" t="s">
        <v>175</v>
      </c>
      <c r="K4" s="246"/>
      <c r="L4" s="246"/>
      <c r="M4" s="563"/>
      <c r="N4" s="246"/>
    </row>
    <row r="5" spans="1:14" ht="12.75">
      <c r="A5" s="562"/>
      <c r="B5" s="562"/>
      <c r="C5" s="562"/>
      <c r="D5" s="562"/>
      <c r="E5" s="562"/>
      <c r="F5" s="562"/>
      <c r="G5" s="562"/>
      <c r="H5" s="562"/>
      <c r="I5" s="562"/>
      <c r="J5" s="8" t="s">
        <v>177</v>
      </c>
      <c r="K5" s="10"/>
      <c r="L5" s="246"/>
      <c r="M5" s="562"/>
      <c r="N5" s="562"/>
    </row>
    <row r="6" spans="1:14" ht="12.75">
      <c r="A6" s="562"/>
      <c r="B6" s="562"/>
      <c r="C6" s="562"/>
      <c r="D6" s="562"/>
      <c r="E6" s="562"/>
      <c r="F6" s="562"/>
      <c r="G6" s="562"/>
      <c r="H6" s="562"/>
      <c r="I6" s="562"/>
      <c r="J6" s="564" t="s">
        <v>367</v>
      </c>
      <c r="K6" s="246"/>
      <c r="L6" s="246"/>
      <c r="M6" s="562"/>
      <c r="N6" s="562"/>
    </row>
    <row r="7" spans="10:12" s="562" customFormat="1" ht="12.75">
      <c r="J7" s="564"/>
      <c r="K7" s="246"/>
      <c r="L7" s="246"/>
    </row>
    <row r="8" spans="10:13" s="562" customFormat="1" ht="12.75">
      <c r="J8" s="8" t="s">
        <v>434</v>
      </c>
      <c r="K8" s="635"/>
      <c r="L8" s="635"/>
      <c r="M8" s="635"/>
    </row>
    <row r="9" spans="10:13" s="562" customFormat="1" ht="12.75">
      <c r="J9" s="8" t="s">
        <v>441</v>
      </c>
      <c r="K9" s="635"/>
      <c r="L9" s="636"/>
      <c r="M9" s="635"/>
    </row>
    <row r="10" spans="10:13" s="562" customFormat="1" ht="12.75">
      <c r="J10" s="8" t="s">
        <v>3</v>
      </c>
      <c r="K10" s="635"/>
      <c r="L10" s="636"/>
      <c r="M10" s="635"/>
    </row>
    <row r="11" spans="1:14" s="562" customFormat="1" ht="12.75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</row>
    <row r="12" spans="1:14" s="562" customFormat="1" ht="12.75" customHeight="1">
      <c r="A12" s="563"/>
      <c r="B12" s="779" t="s">
        <v>368</v>
      </c>
      <c r="C12" s="779"/>
      <c r="D12" s="779"/>
      <c r="E12" s="779"/>
      <c r="F12" s="779"/>
      <c r="G12" s="779"/>
      <c r="H12" s="779"/>
      <c r="I12" s="779"/>
      <c r="J12" s="779"/>
      <c r="K12" s="779"/>
      <c r="L12" s="779"/>
      <c r="M12" s="563"/>
      <c r="N12" s="246"/>
    </row>
    <row r="13" spans="1:14" s="562" customFormat="1" ht="12.75">
      <c r="A13" s="563"/>
      <c r="B13" s="779"/>
      <c r="C13" s="779"/>
      <c r="D13" s="779"/>
      <c r="E13" s="779"/>
      <c r="F13" s="779"/>
      <c r="G13" s="779"/>
      <c r="H13" s="779"/>
      <c r="I13" s="779"/>
      <c r="J13" s="779"/>
      <c r="K13" s="779"/>
      <c r="L13" s="779"/>
      <c r="M13" s="563"/>
      <c r="N13" s="246"/>
    </row>
    <row r="14" spans="1:14" ht="13.5" thickBot="1">
      <c r="A14" s="565"/>
      <c r="B14" s="565"/>
      <c r="C14" s="565"/>
      <c r="D14" s="563"/>
      <c r="E14" s="563"/>
      <c r="F14" s="563"/>
      <c r="G14" s="563"/>
      <c r="H14" s="563"/>
      <c r="I14" s="563"/>
      <c r="J14" s="563"/>
      <c r="K14" s="563"/>
      <c r="L14" s="563" t="s">
        <v>11</v>
      </c>
      <c r="M14" s="563"/>
      <c r="N14" s="246"/>
    </row>
    <row r="15" spans="1:14" ht="12.75">
      <c r="A15" s="759" t="s">
        <v>369</v>
      </c>
      <c r="B15" s="762" t="s">
        <v>370</v>
      </c>
      <c r="C15" s="765" t="s">
        <v>371</v>
      </c>
      <c r="D15" s="759" t="s">
        <v>372</v>
      </c>
      <c r="E15" s="566" t="s">
        <v>373</v>
      </c>
      <c r="F15" s="567"/>
      <c r="G15" s="568"/>
      <c r="H15" s="567" t="s">
        <v>374</v>
      </c>
      <c r="I15" s="567"/>
      <c r="J15" s="566"/>
      <c r="K15" s="567"/>
      <c r="L15" s="569"/>
      <c r="M15" s="570" t="s">
        <v>375</v>
      </c>
      <c r="N15" s="246"/>
    </row>
    <row r="16" spans="1:14" ht="12.75">
      <c r="A16" s="760"/>
      <c r="B16" s="763"/>
      <c r="C16" s="766"/>
      <c r="D16" s="760"/>
      <c r="E16" s="768" t="s">
        <v>376</v>
      </c>
      <c r="F16" s="770" t="s">
        <v>377</v>
      </c>
      <c r="G16" s="771" t="s">
        <v>378</v>
      </c>
      <c r="H16" s="572"/>
      <c r="I16" s="780" t="s">
        <v>379</v>
      </c>
      <c r="J16" s="781"/>
      <c r="K16" s="781"/>
      <c r="L16" s="782"/>
      <c r="M16" s="771"/>
      <c r="N16" s="246"/>
    </row>
    <row r="17" spans="1:14" ht="64.5" thickBot="1">
      <c r="A17" s="761"/>
      <c r="B17" s="764"/>
      <c r="C17" s="767"/>
      <c r="D17" s="761"/>
      <c r="E17" s="769"/>
      <c r="F17" s="764"/>
      <c r="G17" s="772"/>
      <c r="H17" s="574" t="s">
        <v>380</v>
      </c>
      <c r="I17" s="573" t="s">
        <v>381</v>
      </c>
      <c r="J17" s="573" t="s">
        <v>382</v>
      </c>
      <c r="K17" s="575" t="s">
        <v>383</v>
      </c>
      <c r="L17" s="573" t="s">
        <v>384</v>
      </c>
      <c r="M17" s="772"/>
      <c r="N17" s="246"/>
    </row>
    <row r="18" spans="1:14" ht="63" customHeight="1">
      <c r="A18" s="576">
        <v>1</v>
      </c>
      <c r="B18" s="577" t="s">
        <v>385</v>
      </c>
      <c r="C18" s="578" t="s">
        <v>386</v>
      </c>
      <c r="D18" s="579">
        <v>3454</v>
      </c>
      <c r="E18" s="580"/>
      <c r="F18" s="580"/>
      <c r="G18" s="581"/>
      <c r="H18" s="582">
        <v>408</v>
      </c>
      <c r="I18" s="583">
        <v>408</v>
      </c>
      <c r="J18" s="583">
        <v>0</v>
      </c>
      <c r="K18" s="580"/>
      <c r="L18" s="580"/>
      <c r="M18" s="584" t="s">
        <v>387</v>
      </c>
      <c r="N18" s="246"/>
    </row>
    <row r="19" spans="1:14" ht="39.75" customHeight="1">
      <c r="A19" s="576">
        <v>2</v>
      </c>
      <c r="B19" s="584" t="s">
        <v>388</v>
      </c>
      <c r="C19" s="585" t="s">
        <v>389</v>
      </c>
      <c r="D19" s="586">
        <v>3722.62</v>
      </c>
      <c r="E19" s="583"/>
      <c r="F19" s="583"/>
      <c r="G19" s="587"/>
      <c r="H19" s="588">
        <f>I19+J19</f>
        <v>1385.165</v>
      </c>
      <c r="I19" s="589">
        <v>1372</v>
      </c>
      <c r="J19" s="590">
        <v>13.165</v>
      </c>
      <c r="K19" s="583"/>
      <c r="L19" s="591"/>
      <c r="M19" s="584" t="s">
        <v>390</v>
      </c>
      <c r="N19" s="246"/>
    </row>
    <row r="20" spans="1:14" ht="39.75" customHeight="1">
      <c r="A20" s="576">
        <v>3</v>
      </c>
      <c r="B20" s="584" t="s">
        <v>391</v>
      </c>
      <c r="C20" s="585"/>
      <c r="D20" s="586" t="s">
        <v>392</v>
      </c>
      <c r="E20" s="583"/>
      <c r="F20" s="583"/>
      <c r="G20" s="587"/>
      <c r="H20" s="582">
        <f>I20+J20</f>
        <v>210</v>
      </c>
      <c r="I20" s="583">
        <v>210</v>
      </c>
      <c r="J20" s="583">
        <v>0</v>
      </c>
      <c r="K20" s="583"/>
      <c r="L20" s="583"/>
      <c r="M20" s="584" t="s">
        <v>390</v>
      </c>
      <c r="N20" s="246"/>
    </row>
    <row r="21" spans="1:14" ht="67.5" customHeight="1">
      <c r="A21" s="576">
        <v>4</v>
      </c>
      <c r="B21" s="584" t="s">
        <v>393</v>
      </c>
      <c r="C21" s="585" t="s">
        <v>394</v>
      </c>
      <c r="D21" s="586">
        <v>1267.1</v>
      </c>
      <c r="E21" s="583">
        <v>287</v>
      </c>
      <c r="F21" s="583">
        <v>780</v>
      </c>
      <c r="G21" s="587">
        <v>200</v>
      </c>
      <c r="H21" s="592">
        <v>107</v>
      </c>
      <c r="I21" s="593">
        <v>107</v>
      </c>
      <c r="J21" s="583"/>
      <c r="K21" s="583"/>
      <c r="L21" s="583"/>
      <c r="M21" s="584" t="s">
        <v>395</v>
      </c>
      <c r="N21" s="246"/>
    </row>
    <row r="22" spans="1:14" ht="102.75">
      <c r="A22" s="576">
        <v>5</v>
      </c>
      <c r="B22" s="584" t="s">
        <v>396</v>
      </c>
      <c r="C22" s="585" t="s">
        <v>389</v>
      </c>
      <c r="D22" s="586">
        <v>521.9</v>
      </c>
      <c r="E22" s="583">
        <v>482.7</v>
      </c>
      <c r="F22" s="583">
        <v>39.1</v>
      </c>
      <c r="G22" s="594">
        <v>39.1</v>
      </c>
      <c r="H22" s="589">
        <v>17.764</v>
      </c>
      <c r="I22" s="580"/>
      <c r="J22" s="595">
        <v>17.764</v>
      </c>
      <c r="K22" s="580"/>
      <c r="L22" s="580"/>
      <c r="M22" s="584"/>
      <c r="N22" s="246"/>
    </row>
    <row r="23" spans="1:14" ht="51">
      <c r="A23" s="576">
        <v>6</v>
      </c>
      <c r="B23" s="584" t="s">
        <v>397</v>
      </c>
      <c r="C23" s="585" t="s">
        <v>398</v>
      </c>
      <c r="D23" s="586">
        <v>350.2</v>
      </c>
      <c r="E23" s="583">
        <v>297.7</v>
      </c>
      <c r="F23" s="583"/>
      <c r="G23" s="594">
        <v>52.5</v>
      </c>
      <c r="H23" s="596">
        <v>49.6</v>
      </c>
      <c r="I23" s="597">
        <v>37.3</v>
      </c>
      <c r="J23" s="596" t="s">
        <v>399</v>
      </c>
      <c r="K23" s="583"/>
      <c r="L23" s="598"/>
      <c r="M23" s="584"/>
      <c r="N23" s="246"/>
    </row>
    <row r="24" spans="1:14" ht="51.75" thickBot="1">
      <c r="A24" s="576">
        <v>7</v>
      </c>
      <c r="B24" s="584" t="s">
        <v>400</v>
      </c>
      <c r="C24" s="585" t="s">
        <v>401</v>
      </c>
      <c r="D24" s="599">
        <v>679.8</v>
      </c>
      <c r="E24" s="600">
        <v>577.8</v>
      </c>
      <c r="F24" s="583">
        <v>50.98</v>
      </c>
      <c r="G24" s="583">
        <v>50.99</v>
      </c>
      <c r="H24" s="582">
        <v>0</v>
      </c>
      <c r="I24" s="582">
        <v>0</v>
      </c>
      <c r="J24" s="582">
        <v>0</v>
      </c>
      <c r="K24" s="583">
        <v>0</v>
      </c>
      <c r="L24" s="583">
        <v>0</v>
      </c>
      <c r="M24" s="584" t="s">
        <v>402</v>
      </c>
      <c r="N24" s="246"/>
    </row>
    <row r="25" spans="1:14" ht="51">
      <c r="A25" s="576">
        <v>8</v>
      </c>
      <c r="B25" s="584" t="s">
        <v>403</v>
      </c>
      <c r="C25" s="585" t="s">
        <v>401</v>
      </c>
      <c r="D25" s="601">
        <v>550.1</v>
      </c>
      <c r="E25" s="602">
        <v>467.6</v>
      </c>
      <c r="F25" s="602">
        <v>41.2</v>
      </c>
      <c r="G25" s="602">
        <v>41.2</v>
      </c>
      <c r="H25" s="583">
        <v>0</v>
      </c>
      <c r="I25" s="583">
        <v>0</v>
      </c>
      <c r="J25" s="583">
        <v>0</v>
      </c>
      <c r="K25" s="583">
        <v>0</v>
      </c>
      <c r="L25" s="583">
        <v>0</v>
      </c>
      <c r="M25" s="584" t="s">
        <v>402</v>
      </c>
      <c r="N25" s="246"/>
    </row>
    <row r="26" spans="1:14" ht="51">
      <c r="A26" s="576">
        <v>9</v>
      </c>
      <c r="B26" s="584" t="s">
        <v>404</v>
      </c>
      <c r="C26" s="585" t="s">
        <v>405</v>
      </c>
      <c r="D26" s="586">
        <v>188</v>
      </c>
      <c r="E26" s="583">
        <v>159.8</v>
      </c>
      <c r="F26" s="583"/>
      <c r="G26" s="603">
        <v>28.2</v>
      </c>
      <c r="H26" s="604">
        <v>114.26</v>
      </c>
      <c r="I26" s="598">
        <v>97.12</v>
      </c>
      <c r="J26" s="583">
        <v>17.14</v>
      </c>
      <c r="K26" s="583"/>
      <c r="L26" s="583"/>
      <c r="M26" s="584" t="s">
        <v>406</v>
      </c>
      <c r="N26" s="246"/>
    </row>
    <row r="27" spans="1:14" ht="51">
      <c r="A27" s="576">
        <v>10</v>
      </c>
      <c r="B27" s="584" t="s">
        <v>407</v>
      </c>
      <c r="C27" s="585" t="s">
        <v>408</v>
      </c>
      <c r="D27" s="586">
        <v>883.86</v>
      </c>
      <c r="E27" s="583">
        <v>751.28</v>
      </c>
      <c r="F27" s="583">
        <v>0</v>
      </c>
      <c r="G27" s="587">
        <v>132.58</v>
      </c>
      <c r="H27" s="588">
        <v>384.42</v>
      </c>
      <c r="I27" s="589">
        <v>305.3</v>
      </c>
      <c r="J27" s="605">
        <v>66.52</v>
      </c>
      <c r="K27" s="589"/>
      <c r="L27" s="589">
        <v>12.6</v>
      </c>
      <c r="M27" s="606" t="s">
        <v>409</v>
      </c>
      <c r="N27" s="246"/>
    </row>
    <row r="28" spans="1:14" ht="63.75">
      <c r="A28" s="584">
        <v>11</v>
      </c>
      <c r="B28" s="584" t="s">
        <v>410</v>
      </c>
      <c r="C28" s="585" t="s">
        <v>411</v>
      </c>
      <c r="D28" s="607">
        <v>208.7</v>
      </c>
      <c r="E28" s="608">
        <v>166.9</v>
      </c>
      <c r="F28" s="598">
        <v>0</v>
      </c>
      <c r="G28" s="609">
        <v>41.7</v>
      </c>
      <c r="H28" s="610">
        <v>0</v>
      </c>
      <c r="I28" s="598">
        <v>0</v>
      </c>
      <c r="J28" s="598">
        <v>0</v>
      </c>
      <c r="K28" s="611"/>
      <c r="L28" s="598"/>
      <c r="M28" s="606" t="s">
        <v>412</v>
      </c>
      <c r="N28" s="246"/>
    </row>
    <row r="29" spans="1:14" ht="63.75">
      <c r="A29" s="576">
        <v>12</v>
      </c>
      <c r="B29" s="612" t="s">
        <v>413</v>
      </c>
      <c r="C29" s="585" t="s">
        <v>414</v>
      </c>
      <c r="D29" s="613">
        <v>104.3</v>
      </c>
      <c r="E29" s="583">
        <v>83.4</v>
      </c>
      <c r="F29" s="583">
        <v>0</v>
      </c>
      <c r="G29" s="614">
        <v>20.9</v>
      </c>
      <c r="H29" s="582">
        <v>0</v>
      </c>
      <c r="I29" s="583">
        <v>0</v>
      </c>
      <c r="J29" s="615">
        <v>0</v>
      </c>
      <c r="K29" s="583"/>
      <c r="L29" s="583"/>
      <c r="M29" s="606" t="s">
        <v>412</v>
      </c>
      <c r="N29" s="246"/>
    </row>
    <row r="30" spans="1:14" ht="51">
      <c r="A30" s="576">
        <v>13</v>
      </c>
      <c r="B30" s="584" t="s">
        <v>415</v>
      </c>
      <c r="C30" s="585" t="s">
        <v>401</v>
      </c>
      <c r="D30" s="586">
        <v>238.7</v>
      </c>
      <c r="E30" s="583">
        <v>191</v>
      </c>
      <c r="F30" s="583">
        <v>0</v>
      </c>
      <c r="G30" s="603">
        <v>47.7</v>
      </c>
      <c r="H30" s="604">
        <v>0</v>
      </c>
      <c r="I30" s="598">
        <v>0</v>
      </c>
      <c r="J30" s="583">
        <v>0</v>
      </c>
      <c r="K30" s="583"/>
      <c r="L30" s="583"/>
      <c r="M30" s="584" t="s">
        <v>412</v>
      </c>
      <c r="N30" s="246"/>
    </row>
    <row r="31" spans="1:14" ht="140.25">
      <c r="A31" s="616">
        <v>14</v>
      </c>
      <c r="B31" s="584" t="s">
        <v>416</v>
      </c>
      <c r="C31" s="585" t="s">
        <v>417</v>
      </c>
      <c r="D31" s="617">
        <v>227.2</v>
      </c>
      <c r="E31" s="583">
        <v>193.1</v>
      </c>
      <c r="F31" s="583"/>
      <c r="G31" s="587">
        <v>34.1</v>
      </c>
      <c r="H31" s="582">
        <v>0</v>
      </c>
      <c r="I31" s="582">
        <v>0</v>
      </c>
      <c r="J31" s="582">
        <v>0</v>
      </c>
      <c r="K31" s="583"/>
      <c r="L31" s="583"/>
      <c r="M31" s="584" t="s">
        <v>418</v>
      </c>
      <c r="N31" s="246"/>
    </row>
    <row r="32" spans="1:14" ht="344.25">
      <c r="A32" s="616">
        <v>15</v>
      </c>
      <c r="B32" s="584" t="s">
        <v>419</v>
      </c>
      <c r="C32" s="585" t="s">
        <v>420</v>
      </c>
      <c r="D32" s="618">
        <v>48.6</v>
      </c>
      <c r="E32" s="619">
        <v>38.9</v>
      </c>
      <c r="F32" s="583">
        <v>0</v>
      </c>
      <c r="G32" s="587">
        <v>9.7</v>
      </c>
      <c r="H32" s="620">
        <v>24.3</v>
      </c>
      <c r="I32" s="619">
        <v>14.6</v>
      </c>
      <c r="J32" s="619">
        <v>0</v>
      </c>
      <c r="K32" s="621">
        <v>9.7</v>
      </c>
      <c r="L32" s="583">
        <v>0</v>
      </c>
      <c r="M32" s="584" t="s">
        <v>421</v>
      </c>
      <c r="N32" s="246"/>
    </row>
    <row r="33" spans="1:14" ht="12.75">
      <c r="A33" s="616"/>
      <c r="B33" s="773" t="s">
        <v>422</v>
      </c>
      <c r="C33" s="773"/>
      <c r="D33" s="773"/>
      <c r="E33" s="773"/>
      <c r="F33" s="773"/>
      <c r="G33" s="774"/>
      <c r="H33" s="622"/>
      <c r="I33" s="622"/>
      <c r="J33" s="622"/>
      <c r="K33" s="622"/>
      <c r="L33" s="622"/>
      <c r="M33" s="623"/>
      <c r="N33" s="246"/>
    </row>
    <row r="34" spans="1:14" ht="12.75">
      <c r="A34" s="624"/>
      <c r="B34" s="775" t="s">
        <v>423</v>
      </c>
      <c r="C34" s="773"/>
      <c r="D34" s="773"/>
      <c r="E34" s="773"/>
      <c r="F34" s="773"/>
      <c r="G34" s="773"/>
      <c r="H34" s="773"/>
      <c r="I34" s="773"/>
      <c r="J34" s="773"/>
      <c r="K34" s="773"/>
      <c r="L34" s="773"/>
      <c r="M34" s="774"/>
      <c r="N34" s="246"/>
    </row>
    <row r="35" spans="1:14" ht="382.5">
      <c r="A35" s="624">
        <v>18</v>
      </c>
      <c r="B35" s="625" t="s">
        <v>424</v>
      </c>
      <c r="C35" s="585" t="s">
        <v>425</v>
      </c>
      <c r="D35" s="626">
        <v>92.6</v>
      </c>
      <c r="E35" s="627">
        <v>78.7</v>
      </c>
      <c r="F35" s="627"/>
      <c r="G35" s="628">
        <v>13.9</v>
      </c>
      <c r="H35" s="629">
        <v>75.6</v>
      </c>
      <c r="I35" s="630" t="s">
        <v>426</v>
      </c>
      <c r="J35" s="627">
        <v>11.4</v>
      </c>
      <c r="K35" s="627">
        <v>64.2</v>
      </c>
      <c r="L35" s="583"/>
      <c r="M35" s="584" t="s">
        <v>427</v>
      </c>
      <c r="N35" s="246"/>
    </row>
    <row r="36" spans="1:14" ht="382.5">
      <c r="A36" s="624">
        <v>19</v>
      </c>
      <c r="B36" s="584" t="s">
        <v>428</v>
      </c>
      <c r="C36" s="584" t="s">
        <v>429</v>
      </c>
      <c r="D36" s="576">
        <v>151.4</v>
      </c>
      <c r="E36" s="576">
        <v>128.7</v>
      </c>
      <c r="F36" s="576"/>
      <c r="G36" s="576">
        <v>22.7</v>
      </c>
      <c r="H36" s="576">
        <v>112.5</v>
      </c>
      <c r="I36" s="576">
        <v>59.5</v>
      </c>
      <c r="J36" s="576">
        <v>10.5</v>
      </c>
      <c r="K36" s="576">
        <v>70</v>
      </c>
      <c r="L36" s="576"/>
      <c r="M36" s="584" t="s">
        <v>427</v>
      </c>
      <c r="N36" s="246"/>
    </row>
    <row r="37" spans="1:14" ht="255">
      <c r="A37" s="624">
        <v>20</v>
      </c>
      <c r="B37" s="571" t="s">
        <v>430</v>
      </c>
      <c r="C37" s="571" t="s">
        <v>414</v>
      </c>
      <c r="D37" s="631">
        <v>375</v>
      </c>
      <c r="E37" s="631">
        <v>296.25</v>
      </c>
      <c r="F37" s="631"/>
      <c r="G37" s="631">
        <v>78.75</v>
      </c>
      <c r="H37" s="631">
        <v>0</v>
      </c>
      <c r="I37" s="631">
        <v>0</v>
      </c>
      <c r="J37" s="631">
        <v>0</v>
      </c>
      <c r="K37" s="631">
        <v>0</v>
      </c>
      <c r="L37" s="631"/>
      <c r="M37" s="571" t="s">
        <v>431</v>
      </c>
      <c r="N37" s="246"/>
    </row>
    <row r="38" spans="1:14" ht="12.75">
      <c r="A38" s="624"/>
      <c r="B38" s="775" t="s">
        <v>432</v>
      </c>
      <c r="C38" s="773"/>
      <c r="D38" s="773"/>
      <c r="E38" s="773"/>
      <c r="F38" s="773"/>
      <c r="G38" s="774"/>
      <c r="H38" s="632">
        <f>SUM(H18:H37)</f>
        <v>2888.6090000000004</v>
      </c>
      <c r="I38" s="632">
        <f>SUM(I18:I37)</f>
        <v>2610.82</v>
      </c>
      <c r="J38" s="632">
        <f>SUM(J18:J37)</f>
        <v>136.489</v>
      </c>
      <c r="K38" s="632">
        <f>SUM(K18:K37)</f>
        <v>143.9</v>
      </c>
      <c r="L38" s="632">
        <f>SUM(L18:L37)</f>
        <v>12.6</v>
      </c>
      <c r="M38" s="571"/>
      <c r="N38" s="246"/>
    </row>
    <row r="39" spans="1:14" ht="12.75">
      <c r="A39" s="633"/>
      <c r="B39" s="776" t="s">
        <v>433</v>
      </c>
      <c r="C39" s="777"/>
      <c r="D39" s="777"/>
      <c r="E39" s="777"/>
      <c r="F39" s="777"/>
      <c r="G39" s="778"/>
      <c r="H39" s="634"/>
      <c r="I39" s="634"/>
      <c r="J39" s="634"/>
      <c r="K39" s="634"/>
      <c r="L39" s="634"/>
      <c r="M39" s="633"/>
      <c r="N39" s="246"/>
    </row>
    <row r="40" spans="1:14" ht="12.75">
      <c r="A40" s="562"/>
      <c r="B40" s="562"/>
      <c r="C40" s="562"/>
      <c r="D40" s="562"/>
      <c r="E40" s="562"/>
      <c r="F40" s="562"/>
      <c r="G40" s="562"/>
      <c r="H40" s="562"/>
      <c r="I40" s="562"/>
      <c r="J40" s="562"/>
      <c r="K40" s="562"/>
      <c r="L40" s="562"/>
      <c r="M40" s="562"/>
      <c r="N40" s="246"/>
    </row>
    <row r="41" spans="1:14" ht="12.75">
      <c r="A41" s="562"/>
      <c r="B41" s="562"/>
      <c r="C41" s="562"/>
      <c r="D41" s="562"/>
      <c r="E41" s="562"/>
      <c r="F41" s="562"/>
      <c r="G41" s="562"/>
      <c r="H41" s="562"/>
      <c r="I41" s="562"/>
      <c r="J41" s="562"/>
      <c r="K41" s="562"/>
      <c r="L41" s="562"/>
      <c r="M41" s="562"/>
      <c r="N41" s="246"/>
    </row>
    <row r="42" spans="1:14" ht="12.75">
      <c r="A42" s="562"/>
      <c r="B42" s="562"/>
      <c r="C42" s="562"/>
      <c r="D42" s="562"/>
      <c r="E42" s="562"/>
      <c r="F42" s="562"/>
      <c r="G42" s="562"/>
      <c r="H42" s="562"/>
      <c r="I42" s="562"/>
      <c r="J42" s="562"/>
      <c r="K42" s="562"/>
      <c r="L42" s="562"/>
      <c r="M42" s="562"/>
      <c r="N42" s="246"/>
    </row>
    <row r="43" spans="1:14" ht="12.75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</row>
    <row r="44" spans="1:14" ht="12.75">
      <c r="A44" s="246"/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</row>
    <row r="45" spans="1:14" ht="12.75">
      <c r="A45" s="246"/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</row>
  </sheetData>
  <sheetProtection/>
  <mergeCells count="14">
    <mergeCell ref="M16:M17"/>
    <mergeCell ref="B33:G33"/>
    <mergeCell ref="B34:M34"/>
    <mergeCell ref="B38:G38"/>
    <mergeCell ref="B39:G39"/>
    <mergeCell ref="B12:L13"/>
    <mergeCell ref="G16:G17"/>
    <mergeCell ref="I16:L16"/>
    <mergeCell ref="A15:A17"/>
    <mergeCell ref="B15:B17"/>
    <mergeCell ref="C15:C17"/>
    <mergeCell ref="D15:D17"/>
    <mergeCell ref="E16:E17"/>
    <mergeCell ref="F16:F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0:F24"/>
  <sheetViews>
    <sheetView zoomScalePageLayoutView="0" workbookViewId="0" topLeftCell="A5">
      <selection activeCell="I27" sqref="I27"/>
    </sheetView>
  </sheetViews>
  <sheetFormatPr defaultColWidth="9.140625" defaultRowHeight="12.75"/>
  <cols>
    <col min="1" max="1" width="34.00390625" style="0" customWidth="1"/>
    <col min="3" max="3" width="20.28125" style="0" customWidth="1"/>
    <col min="4" max="4" width="18.8515625" style="0" customWidth="1"/>
  </cols>
  <sheetData>
    <row r="10" spans="1:5" ht="12.75">
      <c r="A10" s="660" t="s">
        <v>449</v>
      </c>
      <c r="B10" s="661"/>
      <c r="C10" s="661"/>
      <c r="D10" s="661"/>
      <c r="E10" s="662"/>
    </row>
    <row r="11" spans="1:5" ht="12.75">
      <c r="A11" s="660"/>
      <c r="B11" s="661"/>
      <c r="C11" s="661"/>
      <c r="D11" s="661"/>
      <c r="E11" s="662"/>
    </row>
    <row r="12" spans="1:5" ht="13.5" thickBot="1">
      <c r="A12" s="660"/>
      <c r="B12" s="661"/>
      <c r="C12" s="661"/>
      <c r="D12" s="687" t="s">
        <v>465</v>
      </c>
      <c r="E12" s="662"/>
    </row>
    <row r="13" spans="1:5" ht="13.5" thickBot="1">
      <c r="A13" s="663" t="s">
        <v>208</v>
      </c>
      <c r="B13" s="664" t="s">
        <v>450</v>
      </c>
      <c r="C13" s="665" t="s">
        <v>451</v>
      </c>
      <c r="D13" s="666" t="s">
        <v>452</v>
      </c>
      <c r="E13" s="246"/>
    </row>
    <row r="14" spans="1:5" ht="12.75">
      <c r="A14" s="667" t="s">
        <v>317</v>
      </c>
      <c r="B14" s="668"/>
      <c r="C14" s="669">
        <v>582482.74</v>
      </c>
      <c r="D14" s="669">
        <v>489127.36</v>
      </c>
      <c r="E14" s="246"/>
    </row>
    <row r="15" spans="1:5" ht="12.75">
      <c r="A15" s="670" t="s">
        <v>453</v>
      </c>
      <c r="B15" s="671" t="s">
        <v>454</v>
      </c>
      <c r="C15" s="672">
        <v>95140.38</v>
      </c>
      <c r="D15" s="672">
        <v>1785</v>
      </c>
      <c r="E15" s="246"/>
    </row>
    <row r="16" spans="1:5" ht="12.75">
      <c r="A16" s="673"/>
      <c r="B16" s="674" t="s">
        <v>455</v>
      </c>
      <c r="C16" s="675">
        <v>119736.69</v>
      </c>
      <c r="D16" s="675">
        <v>119736.69</v>
      </c>
      <c r="E16" s="246"/>
    </row>
    <row r="17" spans="1:5" ht="12.75">
      <c r="A17" s="676"/>
      <c r="B17" s="677" t="s">
        <v>456</v>
      </c>
      <c r="C17" s="672">
        <v>364007.33</v>
      </c>
      <c r="D17" s="672">
        <v>364007.33</v>
      </c>
      <c r="E17" s="246"/>
    </row>
    <row r="18" spans="1:5" ht="12.75">
      <c r="A18" s="676"/>
      <c r="B18" s="677" t="s">
        <v>457</v>
      </c>
      <c r="C18" s="672">
        <v>3598.34</v>
      </c>
      <c r="D18" s="672">
        <v>3598.34</v>
      </c>
      <c r="E18" s="246"/>
    </row>
    <row r="19" spans="1:5" ht="12.75">
      <c r="A19" s="676"/>
      <c r="B19" s="678"/>
      <c r="C19" s="672"/>
      <c r="D19" s="672"/>
      <c r="E19" s="246"/>
    </row>
    <row r="20" spans="1:5" ht="15" customHeight="1">
      <c r="A20" s="679" t="s">
        <v>458</v>
      </c>
      <c r="B20" s="677" t="s">
        <v>459</v>
      </c>
      <c r="C20" s="680">
        <v>26634</v>
      </c>
      <c r="D20" s="680">
        <v>0</v>
      </c>
      <c r="E20" s="246"/>
    </row>
    <row r="21" spans="1:6" ht="12.75">
      <c r="A21" s="676"/>
      <c r="B21" s="678"/>
      <c r="C21" s="672"/>
      <c r="D21" s="672"/>
      <c r="E21" s="246"/>
      <c r="F21" t="s">
        <v>464</v>
      </c>
    </row>
    <row r="22" spans="1:5" ht="15" customHeight="1">
      <c r="A22" s="679" t="s">
        <v>228</v>
      </c>
      <c r="B22" s="681">
        <v>10</v>
      </c>
      <c r="C22" s="680">
        <v>50931.11</v>
      </c>
      <c r="D22" s="680">
        <v>20900.18</v>
      </c>
      <c r="E22" s="246"/>
    </row>
    <row r="23" spans="1:5" ht="12.75">
      <c r="A23" s="676"/>
      <c r="B23" s="678"/>
      <c r="C23" s="672"/>
      <c r="D23" s="672"/>
      <c r="E23" s="246"/>
    </row>
    <row r="24" spans="1:5" ht="12.75">
      <c r="A24" s="682" t="s">
        <v>187</v>
      </c>
      <c r="B24" s="678"/>
      <c r="C24" s="680">
        <v>660047.85</v>
      </c>
      <c r="D24" s="680">
        <v>510027.54</v>
      </c>
      <c r="E24" s="2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Matas</dc:creator>
  <cp:keywords/>
  <dc:description/>
  <cp:lastModifiedBy>Jurgita Jurkonyte</cp:lastModifiedBy>
  <cp:lastPrinted>2017-12-14T13:54:07Z</cp:lastPrinted>
  <dcterms:created xsi:type="dcterms:W3CDTF">2017-11-20T17:11:10Z</dcterms:created>
  <dcterms:modified xsi:type="dcterms:W3CDTF">2017-12-21T14:23:48Z</dcterms:modified>
  <cp:category/>
  <cp:version/>
  <cp:contentType/>
  <cp:contentStatus/>
</cp:coreProperties>
</file>